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510" yWindow="45" windowWidth="23250" windowHeight="5520"/>
  </bookViews>
  <sheets>
    <sheet name="概算表" sheetId="1" r:id="rId1"/>
  </sheets>
  <calcPr calcId="162913"/>
</workbook>
</file>

<file path=xl/calcChain.xml><?xml version="1.0" encoding="utf-8"?>
<calcChain xmlns="http://schemas.openxmlformats.org/spreadsheetml/2006/main">
  <c r="P52" i="1" l="1"/>
  <c r="H48" i="1" l="1"/>
  <c r="I48" i="1"/>
  <c r="P5" i="1" l="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9" i="1"/>
  <c r="P50" i="1"/>
  <c r="P51" i="1"/>
  <c r="P53" i="1"/>
  <c r="P54" i="1"/>
  <c r="P55" i="1"/>
  <c r="P56" i="1"/>
  <c r="I19" i="1" l="1"/>
  <c r="I32" i="1" l="1"/>
  <c r="I33" i="1"/>
  <c r="I34" i="1"/>
  <c r="I35" i="1"/>
  <c r="I36" i="1"/>
  <c r="I37" i="1"/>
  <c r="I38" i="1"/>
  <c r="I8" i="1" l="1"/>
  <c r="I11" i="1" l="1"/>
  <c r="G41" i="1" l="1"/>
  <c r="F41" i="1"/>
  <c r="I39" i="1"/>
  <c r="I40" i="1"/>
  <c r="J35" i="1" l="1"/>
  <c r="J36" i="1"/>
  <c r="J33" i="1"/>
  <c r="J34" i="1"/>
  <c r="J32" i="1"/>
  <c r="J37" i="1"/>
  <c r="J38" i="1"/>
  <c r="J40" i="1"/>
  <c r="J39" i="1"/>
  <c r="P4" i="1"/>
  <c r="P57" i="1" l="1"/>
  <c r="I51" i="1"/>
  <c r="I47" i="1" l="1"/>
  <c r="G15" i="1" l="1"/>
  <c r="F15" i="1"/>
  <c r="G9" i="1"/>
  <c r="F9" i="1"/>
  <c r="J8" i="1" l="1"/>
  <c r="J12" i="1"/>
  <c r="J11" i="1"/>
  <c r="J6" i="1"/>
  <c r="J5" i="1"/>
  <c r="J7" i="1"/>
  <c r="J14" i="1"/>
  <c r="J13" i="1"/>
  <c r="I59" i="1"/>
  <c r="I6" i="1" l="1"/>
  <c r="I7" i="1"/>
  <c r="I5" i="1"/>
  <c r="I9" i="1" s="1"/>
  <c r="I4" i="1"/>
  <c r="I14" i="1" l="1"/>
  <c r="I17" i="1"/>
  <c r="G53" i="1" l="1"/>
  <c r="I52" i="1"/>
  <c r="F53" i="1"/>
  <c r="J47" i="1" l="1"/>
  <c r="J51" i="1"/>
  <c r="J48" i="1"/>
  <c r="J52" i="1"/>
  <c r="J49" i="1"/>
  <c r="J50" i="1"/>
  <c r="J46" i="1"/>
  <c r="F30" i="1"/>
  <c r="G20" i="1"/>
  <c r="J19" i="1" s="1"/>
  <c r="F20" i="1"/>
  <c r="I16" i="1"/>
  <c r="J17" i="1" l="1"/>
  <c r="J18" i="1"/>
  <c r="I49" i="1" l="1"/>
  <c r="I21" i="1"/>
  <c r="I18" i="1"/>
  <c r="I28" i="1" l="1"/>
  <c r="O57" i="1" l="1"/>
  <c r="N57" i="1"/>
  <c r="G56" i="1"/>
  <c r="F56" i="1"/>
  <c r="I55" i="1"/>
  <c r="I54" i="1"/>
  <c r="I50" i="1"/>
  <c r="I46" i="1"/>
  <c r="G45" i="1"/>
  <c r="F45" i="1"/>
  <c r="I44" i="1"/>
  <c r="I43" i="1"/>
  <c r="I42" i="1"/>
  <c r="I31" i="1"/>
  <c r="I41" i="1" s="1"/>
  <c r="G30" i="1"/>
  <c r="I29" i="1"/>
  <c r="I27" i="1"/>
  <c r="I26" i="1"/>
  <c r="G25" i="1"/>
  <c r="F25" i="1"/>
  <c r="I24" i="1"/>
  <c r="I23" i="1"/>
  <c r="I22" i="1"/>
  <c r="J16" i="1"/>
  <c r="I20" i="1"/>
  <c r="I13" i="1"/>
  <c r="I12" i="1"/>
  <c r="I10" i="1"/>
  <c r="I15" i="1" l="1"/>
  <c r="I53" i="1"/>
  <c r="I25" i="1"/>
  <c r="I56" i="1"/>
  <c r="I45" i="1"/>
  <c r="I30" i="1"/>
  <c r="J55" i="1"/>
  <c r="J54" i="1"/>
  <c r="J44" i="1"/>
  <c r="J43" i="1"/>
  <c r="J31" i="1"/>
  <c r="J27" i="1"/>
  <c r="J28" i="1"/>
  <c r="J26" i="1"/>
  <c r="J29" i="1"/>
  <c r="J23" i="1"/>
  <c r="J22" i="1"/>
  <c r="J21" i="1"/>
  <c r="J24" i="1"/>
  <c r="J10" i="1"/>
  <c r="J4" i="1"/>
  <c r="G58" i="1"/>
  <c r="J9" i="1" s="1"/>
  <c r="F58" i="1"/>
  <c r="J42" i="1"/>
  <c r="H19" i="1" l="1"/>
  <c r="H49" i="1"/>
  <c r="H47" i="1"/>
  <c r="H36" i="1"/>
  <c r="H32" i="1"/>
  <c r="H38" i="1"/>
  <c r="H34" i="1"/>
  <c r="H37" i="1"/>
  <c r="H35" i="1"/>
  <c r="H33" i="1"/>
  <c r="H14" i="1"/>
  <c r="H8" i="1"/>
  <c r="H11" i="1"/>
  <c r="H55" i="1"/>
  <c r="H39" i="1"/>
  <c r="H40" i="1"/>
  <c r="H51" i="1"/>
  <c r="F60" i="1"/>
  <c r="I58" i="1"/>
  <c r="J15" i="1"/>
  <c r="P62" i="1"/>
  <c r="O62" i="1"/>
  <c r="N62" i="1"/>
  <c r="G60" i="1"/>
  <c r="H52" i="1"/>
  <c r="H16" i="1"/>
  <c r="H17" i="1"/>
  <c r="J25" i="1"/>
  <c r="H26" i="1"/>
  <c r="I57" i="1"/>
  <c r="H21" i="1"/>
  <c r="H18" i="1"/>
  <c r="H29" i="1"/>
  <c r="H42" i="1"/>
  <c r="H7" i="1"/>
  <c r="H46" i="1"/>
  <c r="H28" i="1"/>
  <c r="J56" i="1"/>
  <c r="H27" i="1"/>
  <c r="H12" i="1"/>
  <c r="H43" i="1"/>
  <c r="H50" i="1"/>
  <c r="J45" i="1"/>
  <c r="H5" i="1"/>
  <c r="H10" i="1"/>
  <c r="H13" i="1"/>
  <c r="H22" i="1"/>
  <c r="J53" i="1"/>
  <c r="H23" i="1"/>
  <c r="H6" i="1"/>
  <c r="H24" i="1"/>
  <c r="H4" i="1"/>
  <c r="H31" i="1"/>
  <c r="J30" i="1"/>
  <c r="J20" i="1"/>
  <c r="H44" i="1"/>
  <c r="H54" i="1"/>
  <c r="J41" i="1"/>
  <c r="I60" i="1" l="1"/>
</calcChain>
</file>

<file path=xl/sharedStrings.xml><?xml version="1.0" encoding="utf-8"?>
<sst xmlns="http://schemas.openxmlformats.org/spreadsheetml/2006/main" count="238" uniqueCount="202">
  <si>
    <t>編號</t>
    <phoneticPr fontId="3" type="noConversion"/>
  </si>
  <si>
    <t>願景</t>
    <phoneticPr fontId="3" type="noConversion"/>
  </si>
  <si>
    <t>目標</t>
    <phoneticPr fontId="3" type="noConversion"/>
  </si>
  <si>
    <t>策略</t>
    <phoneticPr fontId="3" type="noConversion"/>
  </si>
  <si>
    <t>經費概算</t>
    <phoneticPr fontId="3" type="noConversion"/>
  </si>
  <si>
    <t>合計</t>
    <phoneticPr fontId="3" type="noConversion"/>
  </si>
  <si>
    <t>經費不超過50%及不超過目標金額20%</t>
    <phoneticPr fontId="3" type="noConversion"/>
  </si>
  <si>
    <t>備註</t>
    <phoneticPr fontId="3" type="noConversion"/>
  </si>
  <si>
    <t>不得超過15%</t>
    <phoneticPr fontId="3" type="noConversion"/>
  </si>
  <si>
    <t>一、建構核心價值與特色校園文化</t>
    <phoneticPr fontId="3" type="noConversion"/>
  </si>
  <si>
    <t>1-1 建立校園之核心價值並塑造具有特色之校園文化</t>
    <phoneticPr fontId="3" type="noConversion"/>
  </si>
  <si>
    <t>金 額 小 計</t>
  </si>
  <si>
    <t>2-1營造安全校園生活</t>
    <phoneticPr fontId="3" type="noConversion"/>
  </si>
  <si>
    <t>2-1-1校園安全之危機管理。</t>
    <phoneticPr fontId="3" type="noConversion"/>
  </si>
  <si>
    <t>2-1-2 毒品防制</t>
    <phoneticPr fontId="3" type="noConversion"/>
  </si>
  <si>
    <t>2-2 促進與維護健康</t>
    <phoneticPr fontId="3" type="noConversion"/>
  </si>
  <si>
    <t>2-3促進和諧關係</t>
    <phoneticPr fontId="3" type="noConversion"/>
  </si>
  <si>
    <t>2-3-2強化導師功能，有效輔導學生學習及生涯發展，促進師生和諧關係。</t>
    <phoneticPr fontId="3" type="noConversion"/>
  </si>
  <si>
    <t>2-4-4實施新生定向輔導，發展正確的人生觀，體認教育、生活方式、工作環境等之間的開係。</t>
    <phoneticPr fontId="3" type="noConversion"/>
  </si>
  <si>
    <t>2-4-5進行生涯輔導與職業輔導。</t>
    <phoneticPr fontId="3" type="noConversion"/>
  </si>
  <si>
    <t>3-1 建立多元文化校園與培養學生良好品德與態度</t>
    <phoneticPr fontId="3" type="noConversion"/>
  </si>
  <si>
    <t>3-1-2增進學生對於當代品德之核心價值及其行為準則、具有思辦、選擇與反省，進而認同、欣賞與實踐之能力。</t>
    <phoneticPr fontId="3" type="noConversion"/>
  </si>
  <si>
    <t>3-2培養熱愛鄉土及具有世界觀之社會公民</t>
    <phoneticPr fontId="3" type="noConversion"/>
  </si>
  <si>
    <t>4-4落實評鑑制度及提昇工作效能</t>
    <phoneticPr fontId="3" type="noConversion"/>
  </si>
  <si>
    <t>4-4-1建立學務與輔導工作績效評鑑制度與指標，以持續改進學務與輔導工作。</t>
    <phoneticPr fontId="3" type="noConversion"/>
  </si>
  <si>
    <t>目前總額</t>
    <phoneticPr fontId="3" type="noConversion"/>
  </si>
  <si>
    <t>正確金額</t>
    <phoneticPr fontId="3" type="noConversion"/>
  </si>
  <si>
    <t>差額</t>
    <phoneticPr fontId="3" type="noConversion"/>
  </si>
  <si>
    <t>獎品
(獎盃或禮卷)</t>
    <phoneticPr fontId="3" type="noConversion"/>
  </si>
  <si>
    <t>獎金
(現金)</t>
    <phoneticPr fontId="3" type="noConversion"/>
  </si>
  <si>
    <t>金額</t>
    <phoneticPr fontId="3" type="noConversion"/>
  </si>
  <si>
    <t>2-3-1落實性別平等教育</t>
    <phoneticPr fontId="3" type="noConversion"/>
  </si>
  <si>
    <t>具體辦理事項</t>
    <phoneticPr fontId="3" type="noConversion"/>
  </si>
  <si>
    <t>參加對象及人數</t>
    <phoneticPr fontId="3" type="noConversion"/>
  </si>
  <si>
    <t>校園『新五倫』之推廣活動。(諮商)</t>
    <phoneticPr fontId="3" type="noConversion"/>
  </si>
  <si>
    <t>學生心理健康講座與活動。(諮商)</t>
    <phoneticPr fontId="3" type="noConversion"/>
  </si>
  <si>
    <t>生涯發展輔導活動(諮商)</t>
    <phoneticPr fontId="3" type="noConversion"/>
  </si>
  <si>
    <t>金 額 小 計</t>
    <phoneticPr fontId="3" type="noConversion"/>
  </si>
  <si>
    <t>2-2-1
疾病之三級預防與健康環境之維護</t>
    <phoneticPr fontId="2" type="noConversion"/>
  </si>
  <si>
    <t>學生自治幹部參與校外青年學子研習活動等，如：全國大專校院議事員研習營、全國大專優秀青年表揚活動、大專校院學生會選舉事務研習會、學生會傳承與發展研習營、社團經營研習會、青年領導人才交流研討會、學生自治暨權益研討會。</t>
    <phoneticPr fontId="3" type="noConversion"/>
  </si>
  <si>
    <t>辦理績優導師及關懷學生績優教職員選拔活動(諮商)</t>
    <phoneticPr fontId="3" type="noConversion"/>
  </si>
  <si>
    <t>學校配合款支應</t>
    <phoneticPr fontId="3" type="noConversion"/>
  </si>
  <si>
    <t>學生事務與輔導補助款支應</t>
    <phoneticPr fontId="3" type="noConversion"/>
  </si>
  <si>
    <t>二、 營造友善校園並促進學生自我實現</t>
    <phoneticPr fontId="3" type="noConversion"/>
  </si>
  <si>
    <t>三、 培養具良好品德之社會公民</t>
    <phoneticPr fontId="3" type="noConversion"/>
  </si>
  <si>
    <t>1-1-2配合學校整體發展及學生特質，以建立具有特色之校園文化</t>
    <phoneticPr fontId="3" type="noConversion"/>
  </si>
  <si>
    <t>4-2-3建立標竿學習模式，加強學務與輔導工作與環境，以強化服務效能</t>
    <phoneticPr fontId="3" type="noConversion"/>
  </si>
  <si>
    <t>2-3-3同儕與人群關係（社團與宿舍生活輔導）</t>
    <phoneticPr fontId="3" type="noConversion"/>
  </si>
  <si>
    <t>組別(負責人)</t>
    <phoneticPr fontId="3" type="noConversion"/>
  </si>
  <si>
    <t>1.辦理交通安全各項才藝競賽。
2.辦理交通安全宣導週活動。
3.辦理交通安全道安講習。
4.辦理交通安全講座及研習座談等活動。</t>
    <phoneticPr fontId="3" type="noConversion"/>
  </si>
  <si>
    <t>辦理全校性勵志愛國歌曲比賽。</t>
    <phoneticPr fontId="3" type="noConversion"/>
  </si>
  <si>
    <t>辦理1場次、參加對象計日間部五專1-2年級師生1500人</t>
    <phoneticPr fontId="3" type="noConversion"/>
  </si>
  <si>
    <t>1.辦理緊急護送學生就醫。
2.代表學校探視學生疾病、意外等住院或身故之慰問。</t>
    <phoneticPr fontId="3" type="noConversion"/>
  </si>
  <si>
    <t>1.辦理國家防災日暨複合式防災宣導活動。
2.辦理防詐騙宣導活動。
3.辦理防溺宣導。
4.辦理友善校園宣導活動。
5.辦理校安專線宣導活動。</t>
    <phoneticPr fontId="3" type="noConversion"/>
  </si>
  <si>
    <t>1.辦理宿舍進住安全教育說明會。
2.辦理進住及離宿等輔導活動。
3.辦理幹部會議座談等活動。
4.辦理營造溫馨等各項活動。
5.模範寢室選拔。</t>
    <phoneticPr fontId="3" type="noConversion"/>
  </si>
  <si>
    <t>辦理幹部及寢室長會議18場次、參加對象計住宿生1000人、辦理宣導活動4場次參加對象計住宿生3000人</t>
    <phoneticPr fontId="3" type="noConversion"/>
  </si>
  <si>
    <t>1.辦理校外租屋安全宣導活動。
2.辦理租屋博覽會。
3.辦理校外租屋股長研習。
4.辦理租屋志工幹部研習或座談會等活動。</t>
    <phoneticPr fontId="3" type="noConversion"/>
  </si>
  <si>
    <t>辦理校外租屋組長會議2場次、參加對象計日間部賃居生200人、辦理宣導活動2場次參加對象計日間部師生3000人</t>
    <phoneticPr fontId="3" type="noConversion"/>
  </si>
  <si>
    <t xml:space="preserve">辦理日間部新生定向輔導及心理測驗。 </t>
    <phoneticPr fontId="3" type="noConversion"/>
  </si>
  <si>
    <t>辦理定向輔導1場次、參加對象計日間部新生1200人</t>
    <phoneticPr fontId="3" type="noConversion"/>
  </si>
  <si>
    <t xml:space="preserve">1.辦理日間部學生自治幹部研習活動。 
2.辦理日間部學生自治幹部工作檢討會或座談會。
3.辦理日間部學生自治幹部師生座談會。 </t>
    <phoneticPr fontId="3" type="noConversion"/>
  </si>
  <si>
    <t>1.辦理宣導活動4場次、參加對象計日間部師生5000人 2.全校夜間部學生,預計辦理1場,共180人
2.辦理宣導活動4場次、參加對象計日間部師生5000人 2.全校夜間部學生,預計辦理1場,共60人</t>
    <phoneticPr fontId="3" type="noConversion"/>
  </si>
  <si>
    <t>辦理整潔比賽2場次、參加對象計日間部師生10000人</t>
    <phoneticPr fontId="3" type="noConversion"/>
  </si>
  <si>
    <t>辦理研習及成果發表宣導活動5場次、參加對象計日間部師生5000人</t>
    <phoneticPr fontId="3" type="noConversion"/>
  </si>
  <si>
    <t>1.全校學輔人員,預計辦理1場,共35人.</t>
    <phoneticPr fontId="3" type="noConversion"/>
  </si>
  <si>
    <t>1.辦理服務學習研習或說明會。 
2.辦理服務學習成果發表會。 
3.辦理服務學習績優人員表揚等活動。 
4.補助及辦理服務學習相關活動。</t>
    <phoneticPr fontId="3" type="noConversion"/>
  </si>
  <si>
    <t xml:space="preserve">全校學務處及軍訓室全體同仁,預計辦理1場,共35人. </t>
  </si>
  <si>
    <t>選拔績優學輔人員。</t>
    <phoneticPr fontId="3" type="noConversion"/>
  </si>
  <si>
    <t>1.辦理智慧財產權宣導週活動。 
2.辦理法律常識大會考。 
3.辦理民主法治講座及相關活動。 
4.人權教育宣導</t>
    <phoneticPr fontId="3" type="noConversion"/>
  </si>
  <si>
    <t>辦理進修學院班級研習活動或相關幹部座談會</t>
    <phoneticPr fontId="3" type="noConversion"/>
  </si>
  <si>
    <t>生輔(戴維)</t>
    <phoneticPr fontId="3" type="noConversion"/>
  </si>
  <si>
    <t>校園安全宣導系列活動。（生輔）</t>
    <phoneticPr fontId="3" type="noConversion"/>
  </si>
  <si>
    <t>辦理交通安全各項宣導活動。（生輔）</t>
    <phoneticPr fontId="3" type="noConversion"/>
  </si>
  <si>
    <t>宿舍安全教育與輔導活動。（生輔）</t>
    <phoneticPr fontId="3" type="noConversion"/>
  </si>
  <si>
    <t>學生校外住宿安全教育活動。（生輔）</t>
    <phoneticPr fontId="3" type="noConversion"/>
  </si>
  <si>
    <t>生輔(陳慧盈)</t>
    <phoneticPr fontId="3" type="noConversion"/>
  </si>
  <si>
    <t>日間部新生定向輔導。(生輔)</t>
    <phoneticPr fontId="3" type="noConversion"/>
  </si>
  <si>
    <t>日間部學生自治幹部研習活動或座談會。(生輔)</t>
    <phoneticPr fontId="3" type="noConversion"/>
  </si>
  <si>
    <t>生活班級榮譽競賽。(生輔)</t>
    <phoneticPr fontId="3" type="noConversion"/>
  </si>
  <si>
    <t>2-2-2心理與問題行為之三級預防（以憂鬱自殺、網路沈迷為首要重點。）</t>
    <phoneticPr fontId="3" type="noConversion"/>
  </si>
  <si>
    <t>品德核心與深根教育活動。(生輔)</t>
    <phoneticPr fontId="3" type="noConversion"/>
  </si>
  <si>
    <t>3-1-1建立學生多元參與管道，以促進學生之參與，保障學生權利，落實人權與法治知識。</t>
    <phoneticPr fontId="3" type="noConversion"/>
  </si>
  <si>
    <t>2-4-3辦理創意活動，培養學生創新及美感能力</t>
    <phoneticPr fontId="3" type="noConversion"/>
  </si>
  <si>
    <t>發揚本校『新五倫』特色，辦理勵志歌曲比賽。(生輔)</t>
    <phoneticPr fontId="3" type="noConversion"/>
  </si>
  <si>
    <t>本校日間部社團指導老師及社團學生,預計辦理2場,合計250人次.</t>
    <phoneticPr fontId="3" type="noConversion"/>
  </si>
  <si>
    <t>本校日間部社團及社團學生,預計參與2場,預計80人次.</t>
    <phoneticPr fontId="3" type="noConversion"/>
  </si>
  <si>
    <t>辦理道安講習4場次、參加對象計日間部師生1600人、辦理宣導活動4場次、參加對象計日間部師生11000人、辦理交安參訪2場次、參加對象計日間部師生80人，辦理交安隊訓練2場次、參加對象計日間部師生80人</t>
    <phoneticPr fontId="3" type="noConversion"/>
  </si>
  <si>
    <t>2-4-2辦理藝文活動，培養人文及美感素養</t>
    <phoneticPr fontId="3" type="noConversion"/>
  </si>
  <si>
    <t>2-4促進適性揚才與自我實現</t>
    <phoneticPr fontId="3" type="noConversion"/>
  </si>
  <si>
    <t>生輔(詹俊祐)</t>
    <phoneticPr fontId="3" type="noConversion"/>
  </si>
  <si>
    <t>生輔(高坤助)</t>
    <phoneticPr fontId="3" type="noConversion"/>
  </si>
  <si>
    <t>辦理6場次、參加對象計日間部師生6000人次</t>
    <phoneticPr fontId="3" type="noConversion"/>
  </si>
  <si>
    <t>進修推廣部(秦光宙)</t>
    <phoneticPr fontId="3" type="noConversion"/>
  </si>
  <si>
    <t>辦理春暉專案宣導活動。（生輔）</t>
    <phoneticPr fontId="3" type="noConversion"/>
  </si>
  <si>
    <t>進修部學生班級幹部研習活動或座談會。(進修推廣部-夜間班)</t>
    <phoneticPr fontId="3" type="noConversion"/>
  </si>
  <si>
    <t>提昇學輔人員之學務工作效能。(學)</t>
    <phoneticPr fontId="3" type="noConversion"/>
  </si>
  <si>
    <t>學(潘虹利)</t>
    <phoneticPr fontId="3" type="noConversion"/>
  </si>
  <si>
    <t>諮商(黃志和)</t>
    <phoneticPr fontId="3" type="noConversion"/>
  </si>
  <si>
    <t>課外(汪家星)</t>
    <phoneticPr fontId="3" type="noConversion"/>
  </si>
  <si>
    <t>辦理績優學輔人員選拔活動。(學)</t>
    <phoneticPr fontId="3" type="noConversion"/>
  </si>
  <si>
    <t>體育(鍾志侃)</t>
    <phoneticPr fontId="3" type="noConversion"/>
  </si>
  <si>
    <t>發揮本校『新五倫』特色，舉辦或參與各項學生社團校際交流活動。(課外)</t>
    <phoneticPr fontId="3" type="noConversion"/>
  </si>
  <si>
    <t>發揚本校『新五倫』特色，舉辦或參與校際及校內體育性競賽或活動(體育)</t>
    <phoneticPr fontId="3" type="noConversion"/>
  </si>
  <si>
    <t>青年學子人文藝術及美感教育活動。(課外)</t>
    <phoneticPr fontId="3" type="noConversion"/>
  </si>
  <si>
    <t>辦理學生社團領袖幹部訓練及研習活動(課外)</t>
    <phoneticPr fontId="3" type="noConversion"/>
  </si>
  <si>
    <t>辦理學生社團暨指導老師相關評鑑活動及研習會。(課外)</t>
    <phoneticPr fontId="3" type="noConversion"/>
  </si>
  <si>
    <t>辦理或參與學生社團全國社團評鑑相關評選觀摩活動或研習會。(課外)</t>
    <phoneticPr fontId="3" type="noConversion"/>
  </si>
  <si>
    <t>本校日間部社團學生,預計辦理3場,合計90人次.</t>
    <phoneticPr fontId="3" type="noConversion"/>
  </si>
  <si>
    <t>青年學子領袖養成培育研習活動(課外)</t>
    <phoneticPr fontId="3" type="noConversion"/>
  </si>
  <si>
    <t>學生社團幹部參與校外社團專業研習活動(課外)</t>
    <phoneticPr fontId="3" type="noConversion"/>
  </si>
  <si>
    <t xml:space="preserve">本校日間部學生社團幹部,預計參加4場,共16人次 </t>
    <phoneticPr fontId="3" type="noConversion"/>
  </si>
  <si>
    <t>學生社團雙向溝通研習會。(課外)</t>
    <phoneticPr fontId="3" type="noConversion"/>
  </si>
  <si>
    <t>進修學院班級經營研習活動或座談會。(進修推廣部-假日班)</t>
    <phoneticPr fontId="3" type="noConversion"/>
  </si>
  <si>
    <t>1.辦理春暉專案宣導活動。
2.辦理春暉專案才藝比賽。
3.辦理春暉專案社區或帶動中小學活動。
4.辦理春暉專案個項宣導競賽。
5.辦理遠離"菸.毒"、永保幸福講座及戒菸教育。</t>
    <phoneticPr fontId="3" type="noConversion"/>
  </si>
  <si>
    <t>民主法治教育相關活動。(生輔)</t>
    <phoneticPr fontId="3" type="noConversion"/>
  </si>
  <si>
    <t>辦理幹部研習6場次、參加對象計日間部班級幹部900人次</t>
    <phoneticPr fontId="3" type="noConversion"/>
  </si>
  <si>
    <t>辦理社團學生社團與學校雙向溝通相關研習及座談活動。</t>
    <phoneticPr fontId="3" type="noConversion"/>
  </si>
  <si>
    <t>本校日間部社團學生，預計辦理4場,合計120人次.</t>
    <phoneticPr fontId="3" type="noConversion"/>
  </si>
  <si>
    <t>辦理全校性勞作教育結合各班級生活榮譽競賽。</t>
    <phoneticPr fontId="3" type="noConversion"/>
  </si>
  <si>
    <t>1.辦理生活教育研習活動、品德教育研習活動。2.辦理相關品德活動。3.辦理品德教育宣導週活動。4.本校新五倫相關宣導及表揚活動。</t>
    <phoneticPr fontId="3" type="noConversion"/>
  </si>
  <si>
    <t>辦理宣導活動6場次、參加對象計日間部師生5000人</t>
    <phoneticPr fontId="3" type="noConversion"/>
  </si>
  <si>
    <t>參加對象為本校學生，預計參加人次約300人次。</t>
    <phoneticPr fontId="3" type="noConversion"/>
  </si>
  <si>
    <t>參加對象為本校學生，預計參加人次約100人次。</t>
    <phoneticPr fontId="3" type="noConversion"/>
  </si>
  <si>
    <t>本校諮商輔導人員，預計參加25人次.</t>
    <phoneticPr fontId="3" type="noConversion"/>
  </si>
  <si>
    <t>1.提升教職員及教師功能鼓勵措施。
2.提升導師功能鼓勵措施。</t>
    <phoneticPr fontId="3" type="noConversion"/>
  </si>
  <si>
    <t>參加對象為本校教職員工，預計參加人次約500人次。</t>
    <phoneticPr fontId="3" type="noConversion"/>
  </si>
  <si>
    <t>健康促進相關活動(衛)</t>
    <phoneticPr fontId="3" type="noConversion"/>
  </si>
  <si>
    <t>辦理緊急護送學生就醫或慰問。（生輔）</t>
    <phoneticPr fontId="3" type="noConversion"/>
  </si>
  <si>
    <t>辦理藥物濫用防制宣導活動。(進修推廣部)</t>
    <phoneticPr fontId="3" type="noConversion"/>
  </si>
  <si>
    <t>辦理送醫及慰問、參加對象計師生50人次</t>
    <phoneticPr fontId="3" type="noConversion"/>
  </si>
  <si>
    <t>辦理春暉才藝競賽2場次、參加對象計日間部學生500人、辦理宣導活動4場次參加對象計日間部師生1200人</t>
    <phoneticPr fontId="3" type="noConversion"/>
  </si>
  <si>
    <t>4-2-2充實學務與輔導工作人員之專業與管理知識。</t>
    <phoneticPr fontId="3" type="noConversion"/>
  </si>
  <si>
    <t>3-2-1透過服務學習課程之引導，加強與鄰近社區之互動，以促進學生對社區關懷與鄉土文化之情感；並透過多元文化課程與國際視野，建立地球村觀念。</t>
    <phoneticPr fontId="3" type="noConversion"/>
  </si>
  <si>
    <t>4-2
建立專業
化之學務
與輔導工
作及學習
型組織</t>
    <phoneticPr fontId="3" type="noConversion"/>
  </si>
  <si>
    <t>四、提升學務與輔導工作品質及績效</t>
    <phoneticPr fontId="3" type="noConversion"/>
  </si>
  <si>
    <t>社團學輔人員參與學生社團相關發展及教育訓練各項研習會。(課外)</t>
    <phoneticPr fontId="3" type="noConversion"/>
  </si>
  <si>
    <t>工作項目</t>
    <phoneticPr fontId="3" type="noConversion"/>
  </si>
  <si>
    <t>推動辦理全民原教、族群教育、多元文化教育(原資中心)</t>
    <phoneticPr fontId="3" type="noConversion"/>
  </si>
  <si>
    <t>1.	辦理校園全民原教推廣活動。
2.	辦理校內外族群教育活動。
3.	辦理多元文化教育活動。
4.	辦理原民學生族群認同校外參訪。</t>
    <phoneticPr fontId="2" type="noConversion"/>
  </si>
  <si>
    <t>辦理4場次、參加對象為全校學生共320人次。</t>
    <phoneticPr fontId="2" type="noConversion"/>
  </si>
  <si>
    <t>本校日間部學生.預計辦理10場,小計800人次</t>
    <phoneticPr fontId="3" type="noConversion"/>
  </si>
  <si>
    <t>辦理校際推廣本校「新五倫」精神與意涵之活動及學生社團參與或舉辦校際社團交流活動或比賽。如：校際交流活動一「旗」露營趣-童軍戶外探索體驗營、屏集合－共學共好、校際交流活動[讓學習成為一種迴圈-共學共好]等校際活動及課程。</t>
    <phoneticPr fontId="3" type="noConversion"/>
  </si>
  <si>
    <t>辦理校內有關本校「新五倫」精神與意涵活動或比賽，如：各系學會辦理專題演講、大學生了沒活動、異世界女僕客棧-動漫文化推廣活動、星星點燈-勝利星村尋寶趣、冒險體驗活動、大師實務工作坊-軟實力應用等。
2.舉辦社團成果發表會及社團特色活動，如：音樂性社團、服務性社團成果發表會、影像展覽發表會、社團體驗營等活動。</t>
    <phoneticPr fontId="3" type="noConversion"/>
  </si>
  <si>
    <t>1.辦理社團傳承、社團經營、啟發創意之相關研習會及活動，如：社團經營守則暨財務知能研習營、社團簡報研習營、社團廣告力。
2.辦理青年領袖養成之相關研習會及活動，如：合作課-從我到我們的團隊練習、社團經營力-五力全開、菜鳥生存戰-即刻上線。
3..辦理學生自治加強自主管理及公民品格教育課程活動，如：議事研習營、國家公共事務相關研習營等。</t>
    <phoneticPr fontId="3" type="noConversion"/>
  </si>
  <si>
    <t>本校日間部學生社團幹部,預計辦理2場,合計150人次</t>
    <phoneticPr fontId="3" type="noConversion"/>
  </si>
  <si>
    <t>辦理學生社團領袖自我探索與肯定自己課程及冒險體驗探索課程教育相關研習會活動，如：社團幹部領袖培育營-美和特有種，就是你、攀樹教育活動、冒險體驗教育-水肺潛水、領導才能及團隊凝聚力等實境體驗式訓練活動。</t>
    <phoneticPr fontId="3" type="noConversion"/>
  </si>
  <si>
    <t>辦理銀髮族或社區相關服務學習相關活動，如：青銀共學、老人長期照顧體驗活動、社區老人愛心關懷活動、社區民眾銀髮族運動營、老人健康促進體驗活動等、銀髮族手作創作等活動。</t>
    <phoneticPr fontId="3" type="noConversion"/>
  </si>
  <si>
    <t>辦理中、小學或兒童青少年社會服務機構服務學習相關活動，如：帶動中小學-FUN瑪過來、偏鄉公益-一樹百穫、品格教育大作戰、美猴王攀樹趣、FUN學偏鄉、夜光天使點燈計劃-弱勢兒童課後照顧服務等活動。</t>
    <phoneticPr fontId="3" type="noConversion"/>
  </si>
  <si>
    <t>本校日間部社團學生,預計辦理6場,合計200人次.</t>
    <phoneticPr fontId="3" type="noConversion"/>
  </si>
  <si>
    <t>社團學輔人員參與校外研習(討)會、社團相關專業課程或教育部舉辦學輔相關會議，提升輔導社團專業能力。</t>
    <phoneticPr fontId="3" type="noConversion"/>
  </si>
  <si>
    <t xml:space="preserve">辦理校內社團評鑑相關活動，如：全校社團評鑑、社團追蹤評鑑等。 </t>
    <phoneticPr fontId="3" type="noConversion"/>
  </si>
  <si>
    <t>學生社團參與全國學生社團評選觀摩活動或相關研習會，如：全國大專校院學生社團評選暨觀摩活動、全國評鑑攻略等。</t>
    <phoneticPr fontId="3" type="noConversion"/>
  </si>
  <si>
    <t>辦理校內專兼任輔導人員諮商輔導專業進修。(諮商)</t>
    <phoneticPr fontId="3" type="noConversion"/>
  </si>
  <si>
    <t>辦理藥物濫用防制宣導活動依各系辦理時段實施多場次,參加對象進修部學生約700人次。</t>
    <phoneticPr fontId="3" type="noConversion"/>
  </si>
  <si>
    <t>參加對象為本校學生，預計辦理一梯次。
共計約 60人。</t>
    <phoneticPr fontId="3" type="noConversion"/>
  </si>
  <si>
    <t>參加對象為本校學生，預計參加10-14場次。共計500人次以上。</t>
    <phoneticPr fontId="3" type="noConversion"/>
  </si>
  <si>
    <t>辦理銀髮族活動或至社會服務機構(社區)進行各項社會服務學習活動。(課外)</t>
    <phoneticPr fontId="3" type="noConversion"/>
  </si>
  <si>
    <t>辦理中小學活動或至兒童青少年社會服務機構(社區)進行服務學習活動。(課外)</t>
    <phoneticPr fontId="3" type="noConversion"/>
  </si>
  <si>
    <t>課外(汪家星)</t>
    <phoneticPr fontId="3" type="noConversion"/>
  </si>
  <si>
    <t>課外(鍾銀宏)</t>
    <phoneticPr fontId="3" type="noConversion"/>
  </si>
  <si>
    <t>辦理服務學習研習活動（生輔）</t>
    <phoneticPr fontId="3" type="noConversion"/>
  </si>
  <si>
    <t>生輔(謝啟棟)</t>
    <phoneticPr fontId="3" type="noConversion"/>
  </si>
  <si>
    <t>進修推廣部(秦光宙)</t>
    <phoneticPr fontId="3" type="noConversion"/>
  </si>
  <si>
    <t>本校日間部學生.預計辦理6場,小計800人次</t>
    <phoneticPr fontId="3" type="noConversion"/>
  </si>
  <si>
    <t>本校日間部學生,預計辦理4場,小計320人次.</t>
    <phoneticPr fontId="3" type="noConversion"/>
  </si>
  <si>
    <t>本校日間部學生,預計辦理6場,小計500人次.</t>
    <phoneticPr fontId="3" type="noConversion"/>
  </si>
  <si>
    <t>1.辦理音樂藝術相關研習會及活動，如：塗鴉藝術活動、音樂藝術演奏會、藝文展演等活動。
2.辦理戲劇藝術相關研習會及活動，如：、舞台戲劇系列－遇見靈魂深處的自己、大專校院藝術校園教育推廣等活動。
3.辦理人文藝術教育課程課程及活動，如：完美的北歐藝術－盧恩符文文字學工作坊、戲劇表演藝術等活動。
4.辦理美感藝術教育課程及活動，如：美感生活提案-木作教育研習營、設計美學講堂、泥在一起-泥作教育、創意美學-冰島毛線手作課程、生活美學-花藝課等活動。</t>
    <phoneticPr fontId="3" type="noConversion"/>
  </si>
  <si>
    <t>美和科技大學115年度學校學生事務與輔導工作計畫項目暨概算表</t>
    <phoneticPr fontId="3" type="noConversion"/>
  </si>
  <si>
    <t>衛保(潘錦成)</t>
    <phoneticPr fontId="3" type="noConversion"/>
  </si>
  <si>
    <t>衛保(潘錦成)</t>
    <phoneticPr fontId="3" type="noConversion"/>
  </si>
  <si>
    <t>本校社團學輔人員,預計參加5場,合計6人次.</t>
    <phoneticPr fontId="3" type="noConversion"/>
  </si>
  <si>
    <t>學務專業人員（處本部人員、社工師）參與業務相關之教育訓練、研習（討）會及專業督導。(學)</t>
    <phoneticPr fontId="3" type="noConversion"/>
  </si>
  <si>
    <t>1參與校園性平、學生申訴、校園霸凌防制等校外專業訓練及研習課程。
2.參與教育部及相關單位辦理之學務研習（討）會議。
3.參與社工專業督導及相關專業支持研習課程。</t>
    <phoneticPr fontId="3" type="noConversion"/>
  </si>
  <si>
    <t>學務處處本部人員，預計參加4場次，合計4人次。</t>
    <phoneticPr fontId="3" type="noConversion"/>
  </si>
  <si>
    <t>發揮本校『新五倫』特色，辦理全校性活動或比賽。(課外)</t>
    <phoneticPr fontId="3" type="noConversion"/>
  </si>
  <si>
    <t xml:space="preserve">辦理學務自評工作、標竿學校交流觀摩活動等。 </t>
    <phoneticPr fontId="3" type="noConversion"/>
  </si>
  <si>
    <r>
      <t>辦理校內或校外推廣本校「新五倫」精神與意涵，</t>
    </r>
    <r>
      <rPr>
        <sz val="12"/>
        <color rgb="FFFF0000"/>
        <rFont val="細明體"/>
        <family val="3"/>
        <charset val="136"/>
      </rPr>
      <t>兼具社會情緒學習五大面向之活動，包含提升與建立自我覺察、自我管理、社會察覺、人際技巧、做出負責任的決定等技能</t>
    </r>
    <r>
      <rPr>
        <sz val="12"/>
        <rFont val="細明體"/>
        <family val="3"/>
        <charset val="136"/>
      </rPr>
      <t>。</t>
    </r>
    <phoneticPr fontId="3" type="noConversion"/>
  </si>
  <si>
    <r>
      <t>參加對象為本校學生，</t>
    </r>
    <r>
      <rPr>
        <sz val="12"/>
        <color rgb="FFFF0000"/>
        <rFont val="細明體"/>
        <family val="3"/>
        <charset val="136"/>
      </rPr>
      <t>預計參加人次約150人次</t>
    </r>
    <r>
      <rPr>
        <sz val="12"/>
        <rFont val="細明體"/>
        <family val="3"/>
        <charset val="136"/>
      </rPr>
      <t>。</t>
    </r>
    <phoneticPr fontId="3" type="noConversion"/>
  </si>
  <si>
    <t>以初級和二級預防之宣導與團體、班級輔導等方式進行介入，以促進學生於心理健康、社會情緒學習等不同層面達到全人化發展，並能夠及早辨識高風險學生族群(如精神疾患傾向、自殺與自我傷害傾向等)(諮商)</t>
    <phoneticPr fontId="3" type="noConversion"/>
  </si>
  <si>
    <t>1.辦理學生各項心理與問題行為之預防宣導以及辨識或篩檢(選)活動
(1)測驗施測與解釋；個別與團體心理測驗與衡鑑、新生高關懷篩檢以及高關懷班級輔導
(2)發展性(如：人際關係、愛情關係、自我探索、家庭關係等)和高風險篩檢性(如危機處理)團體之介入輔導，例如班級或團體輔導等活動。</t>
    <phoneticPr fontId="3" type="noConversion"/>
  </si>
  <si>
    <r>
      <t>1.透過情緒管理、自我探索、人際關係、生命教育、</t>
    </r>
    <r>
      <rPr>
        <sz val="12"/>
        <color rgb="FFFF0000"/>
        <rFont val="細明體"/>
        <family val="3"/>
        <charset val="136"/>
      </rPr>
      <t>社會情緒學習</t>
    </r>
    <r>
      <rPr>
        <sz val="12"/>
        <rFont val="細明體"/>
        <family val="3"/>
        <charset val="136"/>
      </rPr>
      <t>等相關活動，以增進學生心理健康，進一步培養具服務、接納、包容、尊重、欣賞內涵的美和人。              
2.針對學生身心發展之需求，辦理相關講座和活動，並鼓勵學生參與心理健康活動，以適應校園生活。
4.印製文宣品。</t>
    </r>
    <phoneticPr fontId="3" type="noConversion"/>
  </si>
  <si>
    <r>
      <t>參加對象為本校學生，</t>
    </r>
    <r>
      <rPr>
        <sz val="12"/>
        <color rgb="FFFF0000"/>
        <rFont val="細明體"/>
        <family val="3"/>
        <charset val="136"/>
      </rPr>
      <t>預計參加人次約300人次</t>
    </r>
    <r>
      <rPr>
        <sz val="12"/>
        <rFont val="細明體"/>
        <family val="3"/>
        <charset val="136"/>
      </rPr>
      <t>。</t>
    </r>
    <phoneticPr fontId="3" type="noConversion"/>
  </si>
  <si>
    <r>
      <t>性別平等教育及性騷擾、性侵害防治</t>
    </r>
    <r>
      <rPr>
        <sz val="12"/>
        <color rgb="FFFF0000"/>
        <rFont val="細明體"/>
        <family val="3"/>
        <charset val="136"/>
      </rPr>
      <t>以及情感教育等</t>
    </r>
    <r>
      <rPr>
        <sz val="12"/>
        <rFont val="細明體"/>
        <family val="3"/>
        <charset val="136"/>
      </rPr>
      <t>相關活動。(諮商)</t>
    </r>
    <phoneticPr fontId="3" type="noConversion"/>
  </si>
  <si>
    <r>
      <t>辦理導師或學生輔導相關人員</t>
    </r>
    <r>
      <rPr>
        <sz val="12"/>
        <color rgb="FFFF0000"/>
        <rFont val="細明體"/>
        <family val="3"/>
        <charset val="136"/>
      </rPr>
      <t>輔導知能、情緒調節、自我照顧、情緒紓壓與因應</t>
    </r>
    <r>
      <rPr>
        <sz val="12"/>
        <rFont val="細明體"/>
        <family val="3"/>
        <charset val="136"/>
      </rPr>
      <t>等研習活動。(諮商)</t>
    </r>
    <phoneticPr fontId="3" type="noConversion"/>
  </si>
  <si>
    <r>
      <t>1.</t>
    </r>
    <r>
      <rPr>
        <sz val="12"/>
        <color rgb="FFFF0000"/>
        <rFont val="細明體"/>
        <family val="3"/>
        <charset val="136"/>
      </rPr>
      <t>辦理促進性別平、校園性騷擾及性侵害防治、情感教育等相關活動和演講</t>
    </r>
    <r>
      <rPr>
        <sz val="12"/>
        <rFont val="細明體"/>
        <family val="3"/>
        <charset val="136"/>
      </rPr>
      <t>。
2.印製文宣品。</t>
    </r>
    <phoneticPr fontId="3" type="noConversion"/>
  </si>
  <si>
    <r>
      <t>參加對象為本校學生，</t>
    </r>
    <r>
      <rPr>
        <sz val="12"/>
        <color rgb="FFFF0000"/>
        <rFont val="細明體"/>
        <family val="3"/>
        <charset val="136"/>
      </rPr>
      <t>預計參加人次約200人次</t>
    </r>
    <r>
      <rPr>
        <sz val="12"/>
        <rFont val="細明體"/>
        <family val="3"/>
        <charset val="136"/>
      </rPr>
      <t>。</t>
    </r>
    <phoneticPr fontId="3" type="noConversion"/>
  </si>
  <si>
    <r>
      <t>1.舉辦導師或學生輔導相關人員校內外研習營、研習、座談以及知能相關會議。
2.透過邀請</t>
    </r>
    <r>
      <rPr>
        <sz val="12"/>
        <color rgb="FFFF0000"/>
        <rFont val="細明體"/>
        <family val="3"/>
        <charset val="136"/>
      </rPr>
      <t>校內專業人員或</t>
    </r>
    <r>
      <rPr>
        <sz val="12"/>
        <rFont val="細明體"/>
        <family val="3"/>
        <charset val="136"/>
      </rPr>
      <t>校外專家學者蒞臨指導，以拓展導師、兼任輔導老師及學生輔導相關人員的</t>
    </r>
    <r>
      <rPr>
        <sz val="12"/>
        <color rgb="FFFF0000"/>
        <rFont val="細明體"/>
        <family val="3"/>
        <charset val="136"/>
      </rPr>
      <t>輔導技巧</t>
    </r>
    <r>
      <rPr>
        <sz val="12"/>
        <rFont val="細明體"/>
        <family val="3"/>
        <charset val="136"/>
      </rPr>
      <t>、</t>
    </r>
    <r>
      <rPr>
        <sz val="12"/>
        <color rgb="FFFF0000"/>
        <rFont val="細明體"/>
        <family val="3"/>
        <charset val="136"/>
      </rPr>
      <t>情緒調節、自我照顧、情緒紓壓與因應、生命教育以及社會情緒學習等教育部心理健康相關政策發展方向之主題式講座或工作坊</t>
    </r>
    <r>
      <rPr>
        <sz val="12"/>
        <rFont val="細明體"/>
        <family val="3"/>
        <charset val="136"/>
      </rPr>
      <t>。</t>
    </r>
    <phoneticPr fontId="3" type="noConversion"/>
  </si>
  <si>
    <t>參加對象為本校教職員工，預計參加人次約250人次。</t>
    <phoneticPr fontId="3" type="noConversion"/>
  </si>
  <si>
    <r>
      <t>透過生涯探索活動，激發學生勇於嘗試生命中的事物，建立「自我不設限、不框架」的心態，培養本校學生勇敢追求自我的生涯方向，</t>
    </r>
    <r>
      <rPr>
        <sz val="12"/>
        <color rgb="FFFF0000"/>
        <rFont val="細明體"/>
        <family val="3"/>
        <charset val="136"/>
      </rPr>
      <t>如辦理新生定向活動、諮商週、五專多元課程、ALL PASS期中祝福或畢業祝福活動以及相關活動等。</t>
    </r>
    <phoneticPr fontId="2" type="noConversion"/>
  </si>
  <si>
    <r>
      <rPr>
        <sz val="12"/>
        <color rgb="FFFF0000"/>
        <rFont val="細明體"/>
        <family val="3"/>
        <charset val="136"/>
      </rPr>
      <t>專業輔導人員參與各項研習會、專業訓練和增能、工作坊以及個別或團體諮商專業督導</t>
    </r>
    <r>
      <rPr>
        <sz val="12"/>
        <rFont val="細明體"/>
        <family val="3"/>
        <charset val="136"/>
      </rPr>
      <t>。(諮商)</t>
    </r>
    <phoneticPr fontId="3" type="noConversion"/>
  </si>
  <si>
    <t>專業輔導人員參與校外研習(討)會或諮商輔導工作坊、專業訓練與增能，提昇諮商輔導專業能力。必要時，得與諮商中心組內會議進行相關專業知能之分享</t>
    <phoneticPr fontId="3" type="noConversion"/>
  </si>
  <si>
    <r>
      <t>1.透過</t>
    </r>
    <r>
      <rPr>
        <sz val="12"/>
        <color rgb="FFFF0000"/>
        <rFont val="細明體"/>
        <family val="3"/>
        <charset val="136"/>
      </rPr>
      <t>個案研討</t>
    </r>
    <r>
      <rPr>
        <sz val="12"/>
        <rFont val="細明體"/>
        <family val="3"/>
        <charset val="136"/>
      </rPr>
      <t>、團體督導並聘請專家蒞校指導，增進輔導工作人員的專業能力。
2.辦理校外參訪活動，促進輔導人員的專業知能交流，以提升輔導專業能力。</t>
    </r>
    <phoneticPr fontId="3" type="noConversion"/>
  </si>
  <si>
    <r>
      <t>本校諮商輔導人員，</t>
    </r>
    <r>
      <rPr>
        <sz val="12"/>
        <color rgb="FFFF0000"/>
        <rFont val="細明體"/>
        <family val="3"/>
        <charset val="136"/>
      </rPr>
      <t>預計參加40人次</t>
    </r>
    <r>
      <rPr>
        <sz val="12"/>
        <rFont val="細明體"/>
        <family val="3"/>
        <charset val="136"/>
      </rPr>
      <t>。</t>
    </r>
    <phoneticPr fontId="3" type="noConversion"/>
  </si>
  <si>
    <t>CPR(含AED)教育訓練(衛)</t>
    <phoneticPr fontId="3" type="noConversion"/>
  </si>
  <si>
    <t>1.健康促進相關宣導活動 2.健康促進行為涵養活動</t>
    <phoneticPr fontId="3" type="noConversion"/>
  </si>
  <si>
    <t>辦理AED及CPR急救教育訓練，培養學生急救技能，以達到自救救人之目的。</t>
    <phoneticPr fontId="3" type="noConversion"/>
  </si>
  <si>
    <t>辦理校際及校內體育性競賽或活動及體育相關安全研習活動等活動。</t>
    <phoneticPr fontId="3" type="noConversion"/>
  </si>
  <si>
    <t>本校日間部學生預計辦理4場200人次</t>
    <phoneticPr fontId="3" type="noConversion"/>
  </si>
  <si>
    <t>原資(羅芸凡)</t>
    <phoneticPr fontId="3" type="noConversion"/>
  </si>
  <si>
    <t xml:space="preserve">1.辦理進修部班級幹部研習活動。
2.辦理進修部班級幹部相關座談會。  </t>
    <phoneticPr fontId="3" type="noConversion"/>
  </si>
  <si>
    <t>1.預計辦理進修推廣部幹部研習4場次，共計約120人次
2.進修推廣部師長、幹部及學生,預計辦理2場,共計約150人次</t>
    <phoneticPr fontId="3" type="noConversion"/>
  </si>
  <si>
    <t>1.辦理自治幹部研習活動1場次，參與人數70人
2.幹部座談會活動2場次，參與人數120人
3.畢聯會幹部座談會5場次，參與人員150人次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</si>
</sst>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76" formatCode="0.0%"/>
    <numFmt numFmtId="177" formatCode="#,##0_);[Red]\(#,##0\)"/>
    <numFmt numFmtId="178" formatCode="#,##0_ "/>
    <numFmt numFmtId="179" formatCode="0_);[Red]\(0\)"/>
    <numFmt numFmtId="180" formatCode="0.00;[Red]0.00"/>
    <numFmt numFmtId="181" formatCode="_-* #,##0_-;\-* #,##0_-;_-* &quot;-&quot;??_-;_-@_-"/>
  </numFmts>
  <fonts count="11"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新細明體"/>
      <family val="1"/>
      <charset val="136"/>
    </font>
    <font>
      <sz val="12"/>
      <color theme="1"/>
      <name val="細明體"/>
      <family val="3"/>
      <charset val="136"/>
    </font>
    <font>
      <sz val="12"/>
      <name val="細明體"/>
      <family val="3"/>
      <charset val="136"/>
    </font>
    <font>
      <sz val="12"/>
      <color rgb="FFFF0000"/>
      <name val="細明體"/>
      <family val="3"/>
      <charset val="136"/>
    </font>
    <font>
      <sz val="12"/>
      <name val="新細明體"/>
      <family val="2"/>
      <charset val="136"/>
      <scheme val="minor"/>
    </font>
    <font>
      <sz val="20"/>
      <name val="細明體"/>
      <family val="3"/>
      <charset val="136"/>
    </font>
    <font>
      <b/>
      <sz val="12"/>
      <color rgb="FFFF0000"/>
      <name val="細明體"/>
      <family val="3"/>
      <charset val="136"/>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66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9" fontId="4" fillId="0" borderId="0" applyFont="0" applyFill="0" applyBorder="0" applyAlignment="0" applyProtection="0"/>
    <xf numFmtId="43" fontId="1" fillId="0" borderId="0" applyFont="0" applyFill="0" applyBorder="0" applyAlignment="0" applyProtection="0">
      <alignment vertical="center"/>
    </xf>
  </cellStyleXfs>
  <cellXfs count="136">
    <xf numFmtId="0" fontId="0" fillId="0" borderId="0" xfId="0">
      <alignment vertical="center"/>
    </xf>
    <xf numFmtId="0" fontId="5" fillId="0" borderId="0" xfId="0" applyFont="1" applyAlignment="1">
      <alignment horizontal="left" vertical="center"/>
    </xf>
    <xf numFmtId="176"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8"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177" fontId="6" fillId="2"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77" fontId="6" fillId="3" borderId="2" xfId="0"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textRotation="255"/>
    </xf>
    <xf numFmtId="0" fontId="6" fillId="4" borderId="2" xfId="0" applyFont="1" applyFill="1" applyBorder="1" applyAlignment="1">
      <alignment horizontal="left" vertical="center" textRotation="255"/>
    </xf>
    <xf numFmtId="0" fontId="6" fillId="4" borderId="2" xfId="0" applyFont="1" applyFill="1" applyBorder="1" applyAlignment="1">
      <alignment horizontal="left" vertical="center"/>
    </xf>
    <xf numFmtId="177" fontId="6" fillId="4" borderId="2" xfId="0" applyNumberFormat="1" applyFont="1" applyFill="1" applyBorder="1" applyAlignment="1">
      <alignment horizontal="center" vertical="center"/>
    </xf>
    <xf numFmtId="176" fontId="6" fillId="4"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2" xfId="2" applyNumberFormat="1" applyFont="1" applyFill="1" applyBorder="1" applyAlignment="1">
      <alignment horizontal="center" vertical="center" wrapText="1"/>
    </xf>
    <xf numFmtId="0" fontId="5" fillId="0" borderId="0" xfId="0" applyFont="1" applyFill="1" applyAlignment="1">
      <alignment horizontal="left" vertical="center"/>
    </xf>
    <xf numFmtId="49" fontId="6" fillId="0" borderId="2" xfId="0" applyNumberFormat="1" applyFont="1" applyFill="1" applyBorder="1" applyAlignment="1">
      <alignment horizontal="center" vertical="center" wrapText="1"/>
    </xf>
    <xf numFmtId="0" fontId="6" fillId="0" borderId="0" xfId="0" applyFont="1" applyFill="1" applyAlignment="1">
      <alignment horizontal="left" vertical="center"/>
    </xf>
    <xf numFmtId="0" fontId="6" fillId="4" borderId="2" xfId="0" applyFont="1" applyFill="1" applyBorder="1" applyAlignment="1">
      <alignment horizontal="left" vertical="center" wrapText="1"/>
    </xf>
    <xf numFmtId="176" fontId="6" fillId="4" borderId="2" xfId="0" applyNumberFormat="1" applyFont="1" applyFill="1" applyBorder="1" applyAlignment="1">
      <alignment horizontal="center" vertical="center"/>
    </xf>
    <xf numFmtId="49" fontId="6" fillId="0" borderId="2" xfId="0" applyNumberFormat="1" applyFont="1" applyFill="1" applyBorder="1" applyAlignment="1">
      <alignment horizontal="center" wrapText="1"/>
    </xf>
    <xf numFmtId="178" fontId="6" fillId="4" borderId="2" xfId="0" applyNumberFormat="1" applyFont="1" applyFill="1" applyBorder="1" applyAlignment="1">
      <alignment horizontal="center" vertical="center"/>
    </xf>
    <xf numFmtId="181" fontId="6" fillId="0" borderId="2" xfId="3"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2" xfId="0" applyFont="1" applyFill="1" applyBorder="1" applyAlignment="1">
      <alignment horizontal="left" vertical="center"/>
    </xf>
    <xf numFmtId="177" fontId="6" fillId="0" borderId="2" xfId="0" applyNumberFormat="1" applyFont="1" applyFill="1" applyBorder="1" applyAlignment="1">
      <alignment horizontal="center" vertical="center" wrapText="1"/>
    </xf>
    <xf numFmtId="179" fontId="6" fillId="0" borderId="2" xfId="0" applyNumberFormat="1" applyFont="1" applyFill="1" applyBorder="1" applyAlignment="1">
      <alignment horizontal="center" wrapText="1"/>
    </xf>
    <xf numFmtId="0" fontId="6" fillId="5" borderId="2" xfId="0" applyFont="1" applyFill="1" applyBorder="1" applyAlignment="1">
      <alignment horizontal="left" vertical="center"/>
    </xf>
    <xf numFmtId="0" fontId="5" fillId="0" borderId="2" xfId="0" applyFont="1" applyFill="1" applyBorder="1" applyAlignment="1">
      <alignment horizontal="left" vertical="center" wrapText="1"/>
    </xf>
    <xf numFmtId="0" fontId="6" fillId="2" borderId="2" xfId="0" applyFont="1" applyFill="1" applyBorder="1" applyAlignment="1">
      <alignment horizontal="center" vertical="center" textRotation="255"/>
    </xf>
    <xf numFmtId="0" fontId="6" fillId="5" borderId="2" xfId="0" applyFont="1" applyFill="1" applyBorder="1" applyAlignment="1">
      <alignment horizontal="left" vertical="center" textRotation="255"/>
    </xf>
    <xf numFmtId="0" fontId="6" fillId="5" borderId="2" xfId="0" applyFont="1" applyFill="1" applyBorder="1" applyAlignment="1">
      <alignment horizontal="left" vertical="center" wrapText="1"/>
    </xf>
    <xf numFmtId="176" fontId="6" fillId="4" borderId="2" xfId="1"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0" fontId="8" fillId="3" borderId="2" xfId="0" applyFont="1" applyFill="1" applyBorder="1" applyAlignment="1">
      <alignment horizontal="left" vertical="center" wrapText="1"/>
    </xf>
    <xf numFmtId="0" fontId="7" fillId="0" borderId="0" xfId="0" applyFont="1" applyAlignment="1">
      <alignment horizontal="left" vertical="center"/>
    </xf>
    <xf numFmtId="0" fontId="5" fillId="0" borderId="2" xfId="0" applyFont="1" applyBorder="1" applyAlignment="1">
      <alignment horizontal="left" vertical="center" wrapText="1"/>
    </xf>
    <xf numFmtId="0" fontId="6" fillId="2" borderId="2" xfId="0" applyFont="1" applyFill="1" applyBorder="1" applyAlignment="1">
      <alignment horizontal="center" vertical="distributed" textRotation="255"/>
    </xf>
    <xf numFmtId="178" fontId="6" fillId="3" borderId="2" xfId="0" applyNumberFormat="1"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Alignment="1">
      <alignment horizontal="left"/>
    </xf>
    <xf numFmtId="0" fontId="6" fillId="0" borderId="0" xfId="0" applyFont="1" applyFill="1" applyBorder="1" applyAlignment="1">
      <alignment horizontal="left"/>
    </xf>
    <xf numFmtId="177"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8" fontId="6" fillId="0" borderId="0" xfId="0" applyNumberFormat="1" applyFont="1" applyFill="1" applyAlignment="1">
      <alignment horizontal="center"/>
    </xf>
    <xf numFmtId="176" fontId="6" fillId="0" borderId="0" xfId="0" applyNumberFormat="1" applyFont="1" applyFill="1" applyAlignment="1">
      <alignment horizontal="center"/>
    </xf>
    <xf numFmtId="0" fontId="6" fillId="0" borderId="0" xfId="0" applyFont="1" applyFill="1" applyAlignment="1">
      <alignment horizontal="left" wrapText="1"/>
    </xf>
    <xf numFmtId="0" fontId="6" fillId="0" borderId="0" xfId="0" applyFont="1" applyFill="1" applyAlignment="1">
      <alignment horizontal="center" wrapText="1"/>
    </xf>
    <xf numFmtId="49" fontId="6" fillId="0" borderId="0" xfId="0" applyNumberFormat="1" applyFont="1" applyFill="1" applyAlignment="1">
      <alignment horizontal="center" wrapText="1"/>
    </xf>
    <xf numFmtId="0" fontId="6" fillId="0" borderId="0" xfId="0" applyFont="1" applyFill="1" applyAlignment="1">
      <alignment horizontal="center" vertical="center"/>
    </xf>
    <xf numFmtId="0" fontId="6" fillId="0" borderId="0" xfId="0" applyFont="1" applyFill="1" applyAlignment="1">
      <alignment horizontal="center"/>
    </xf>
    <xf numFmtId="178" fontId="6" fillId="0" borderId="0" xfId="0" applyNumberFormat="1" applyFont="1" applyFill="1" applyAlignment="1">
      <alignment horizontal="left"/>
    </xf>
    <xf numFmtId="178" fontId="6" fillId="5" borderId="0" xfId="0" applyNumberFormat="1" applyFont="1" applyFill="1" applyAlignment="1">
      <alignment horizontal="center"/>
    </xf>
    <xf numFmtId="0" fontId="6" fillId="0" borderId="0" xfId="0" applyNumberFormat="1" applyFont="1" applyFill="1" applyAlignment="1">
      <alignment horizontal="center"/>
    </xf>
    <xf numFmtId="180" fontId="6" fillId="0" borderId="0" xfId="0" applyNumberFormat="1" applyFont="1" applyFill="1" applyAlignment="1">
      <alignment horizontal="center" wrapText="1"/>
    </xf>
    <xf numFmtId="177" fontId="6" fillId="0" borderId="0" xfId="0" applyNumberFormat="1" applyFont="1" applyFill="1" applyAlignment="1">
      <alignment horizontal="center"/>
    </xf>
    <xf numFmtId="0" fontId="5" fillId="0" borderId="0" xfId="0" applyFont="1" applyAlignment="1">
      <alignment horizontal="center" vertical="center"/>
    </xf>
    <xf numFmtId="0" fontId="6" fillId="0"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178" fontId="6" fillId="5" borderId="2" xfId="0" applyNumberFormat="1" applyFont="1" applyFill="1" applyBorder="1" applyAlignment="1">
      <alignment horizontal="center" vertical="center"/>
    </xf>
    <xf numFmtId="0" fontId="6" fillId="0" borderId="2" xfId="0" applyFont="1" applyFill="1" applyBorder="1" applyAlignment="1">
      <alignment horizontal="center"/>
    </xf>
    <xf numFmtId="177" fontId="7" fillId="0" borderId="2" xfId="0" applyNumberFormat="1" applyFont="1" applyFill="1" applyBorder="1" applyAlignment="1">
      <alignment horizontal="center" vertical="center"/>
    </xf>
    <xf numFmtId="177" fontId="6" fillId="7" borderId="0" xfId="0" applyNumberFormat="1" applyFont="1" applyFill="1" applyAlignment="1">
      <alignment horizontal="center"/>
    </xf>
    <xf numFmtId="0" fontId="6" fillId="6" borderId="2" xfId="0" applyFont="1" applyFill="1" applyBorder="1" applyAlignment="1">
      <alignment horizontal="center" vertical="center" wrapText="1"/>
    </xf>
    <xf numFmtId="0" fontId="7" fillId="0" borderId="0" xfId="0" applyFont="1" applyAlignment="1">
      <alignment horizontal="center" vertical="center"/>
    </xf>
    <xf numFmtId="0" fontId="6" fillId="6"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0" fillId="0" borderId="0" xfId="0" applyFont="1" applyAlignment="1">
      <alignment horizontal="center" vertical="center"/>
    </xf>
    <xf numFmtId="0" fontId="5"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8" borderId="2" xfId="0" applyFont="1" applyFill="1" applyBorder="1" applyAlignment="1">
      <alignment horizontal="left" vertical="center"/>
    </xf>
    <xf numFmtId="0" fontId="6" fillId="0"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7" fontId="5" fillId="0" borderId="2"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9" borderId="2" xfId="0" applyNumberFormat="1" applyFont="1" applyFill="1" applyBorder="1" applyAlignment="1">
      <alignment horizontal="center" vertical="center"/>
    </xf>
    <xf numFmtId="0" fontId="6" fillId="9"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14" fontId="6" fillId="0"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 borderId="2" xfId="0" applyFont="1" applyFill="1" applyBorder="1" applyAlignment="1">
      <alignment horizontal="center" vertical="center" textRotation="255"/>
    </xf>
    <xf numFmtId="14" fontId="6" fillId="2" borderId="2" xfId="0" applyNumberFormat="1" applyFont="1" applyFill="1" applyBorder="1" applyAlignment="1">
      <alignment horizontal="left" vertical="center" wrapText="1"/>
    </xf>
    <xf numFmtId="0" fontId="6" fillId="2" borderId="2" xfId="0" applyFont="1" applyFill="1" applyBorder="1" applyAlignment="1">
      <alignment horizontal="left"/>
    </xf>
    <xf numFmtId="0" fontId="6"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2" borderId="3"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5" fillId="0" borderId="2"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8" borderId="2" xfId="0" applyFont="1" applyFill="1" applyBorder="1" applyAlignment="1">
      <alignment horizontal="left" vertical="center" wrapText="1"/>
    </xf>
    <xf numFmtId="0" fontId="5" fillId="8" borderId="2" xfId="0" applyFont="1" applyFill="1" applyBorder="1" applyAlignment="1">
      <alignment horizontal="left" vertical="center" wrapText="1"/>
    </xf>
    <xf numFmtId="0" fontId="6" fillId="8" borderId="2" xfId="0" applyFont="1" applyFill="1" applyBorder="1" applyAlignment="1">
      <alignment horizontal="left" vertical="center"/>
    </xf>
    <xf numFmtId="0" fontId="6" fillId="0" borderId="5"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4">
    <cellStyle name="一般" xfId="0" builtinId="0"/>
    <cellStyle name="千分位" xfId="3" builtinId="3"/>
    <cellStyle name="百分比" xfId="1" builtinId="5"/>
    <cellStyle name="百分比 2" xfId="2"/>
  </cellStyles>
  <dxfs count="0"/>
  <tableStyles count="0" defaultTableStyle="TableStyleMedium2" defaultPivotStyle="PivotStyleLight16"/>
  <colors>
    <mruColors>
      <color rgb="FFFF66FF"/>
      <color rgb="FFFF99CC"/>
      <color rgb="FF66FF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tabSelected="1" view="pageBreakPreview" zoomScale="65" zoomScaleNormal="85" zoomScaleSheetLayoutView="65" workbookViewId="0">
      <pane ySplit="2" topLeftCell="A45" activePane="bottomLeft" state="frozen"/>
      <selection activeCell="A2" sqref="A2"/>
      <selection pane="bottomLeft" activeCell="I54" sqref="I54"/>
    </sheetView>
  </sheetViews>
  <sheetFormatPr defaultColWidth="9" defaultRowHeight="16.5" x14ac:dyDescent="0.25"/>
  <cols>
    <col min="1" max="1" width="5.125" style="65" bestFit="1" customWidth="1"/>
    <col min="2" max="2" width="5.125" style="65" customWidth="1"/>
    <col min="3" max="3" width="15.125" style="1" customWidth="1"/>
    <col min="4" max="4" width="18.25" style="1" customWidth="1"/>
    <col min="5" max="5" width="47" style="1" bestFit="1" customWidth="1"/>
    <col min="6" max="7" width="17.5" style="65" bestFit="1" customWidth="1"/>
    <col min="8" max="8" width="12" style="65" bestFit="1" customWidth="1"/>
    <col min="9" max="9" width="13.5" style="65" customWidth="1"/>
    <col min="10" max="10" width="9.375" style="65" customWidth="1"/>
    <col min="11" max="11" width="86.75" style="1" customWidth="1"/>
    <col min="12" max="12" width="56.125" style="1" customWidth="1"/>
    <col min="13" max="13" width="23.25" style="58" bestFit="1" customWidth="1"/>
    <col min="14" max="14" width="11.5" style="65" customWidth="1"/>
    <col min="15" max="15" width="11.125" style="65" customWidth="1"/>
    <col min="16" max="16" width="11.375" style="65" customWidth="1"/>
    <col min="17" max="16384" width="9" style="1"/>
  </cols>
  <sheetData>
    <row r="1" spans="1:16" ht="38.25" customHeight="1" x14ac:dyDescent="0.25">
      <c r="A1" s="108" t="s">
        <v>167</v>
      </c>
      <c r="B1" s="108"/>
      <c r="C1" s="108"/>
      <c r="D1" s="108"/>
      <c r="E1" s="108"/>
      <c r="F1" s="108"/>
      <c r="G1" s="108"/>
      <c r="H1" s="108"/>
      <c r="I1" s="108"/>
      <c r="J1" s="108"/>
      <c r="K1" s="108"/>
      <c r="L1" s="108"/>
      <c r="M1" s="108"/>
      <c r="N1" s="108"/>
      <c r="O1" s="108"/>
      <c r="P1" s="108"/>
    </row>
    <row r="2" spans="1:16" x14ac:dyDescent="0.25">
      <c r="A2" s="109" t="s">
        <v>0</v>
      </c>
      <c r="B2" s="109" t="s">
        <v>1</v>
      </c>
      <c r="C2" s="109" t="s">
        <v>2</v>
      </c>
      <c r="D2" s="110" t="s">
        <v>3</v>
      </c>
      <c r="E2" s="109" t="s">
        <v>136</v>
      </c>
      <c r="F2" s="109" t="s">
        <v>4</v>
      </c>
      <c r="G2" s="109"/>
      <c r="H2" s="109"/>
      <c r="I2" s="109" t="s">
        <v>5</v>
      </c>
      <c r="J2" s="111" t="s">
        <v>6</v>
      </c>
      <c r="K2" s="112" t="s">
        <v>32</v>
      </c>
      <c r="L2" s="114" t="s">
        <v>33</v>
      </c>
      <c r="M2" s="115" t="s">
        <v>48</v>
      </c>
      <c r="N2" s="113" t="s">
        <v>29</v>
      </c>
      <c r="O2" s="113" t="s">
        <v>28</v>
      </c>
      <c r="P2" s="113" t="s">
        <v>7</v>
      </c>
    </row>
    <row r="3" spans="1:16" ht="78" customHeight="1" x14ac:dyDescent="0.25">
      <c r="A3" s="109"/>
      <c r="B3" s="109"/>
      <c r="C3" s="109"/>
      <c r="D3" s="110"/>
      <c r="E3" s="109"/>
      <c r="F3" s="2" t="s">
        <v>41</v>
      </c>
      <c r="G3" s="2" t="s">
        <v>42</v>
      </c>
      <c r="H3" s="2" t="s">
        <v>8</v>
      </c>
      <c r="I3" s="109"/>
      <c r="J3" s="111"/>
      <c r="K3" s="112"/>
      <c r="L3" s="114"/>
      <c r="M3" s="115"/>
      <c r="N3" s="113"/>
      <c r="O3" s="113"/>
      <c r="P3" s="113"/>
    </row>
    <row r="4" spans="1:16" ht="81.75" customHeight="1" x14ac:dyDescent="0.25">
      <c r="A4" s="3">
        <v>1</v>
      </c>
      <c r="B4" s="116" t="s">
        <v>9</v>
      </c>
      <c r="C4" s="117" t="s">
        <v>10</v>
      </c>
      <c r="D4" s="107" t="s">
        <v>45</v>
      </c>
      <c r="E4" s="4" t="s">
        <v>101</v>
      </c>
      <c r="F4" s="5">
        <v>100000</v>
      </c>
      <c r="G4" s="5">
        <v>70000</v>
      </c>
      <c r="H4" s="6">
        <f>G4/G58</f>
        <v>4.7214990084852082E-2</v>
      </c>
      <c r="I4" s="7">
        <f>SUM(F4:G4)</f>
        <v>170000</v>
      </c>
      <c r="J4" s="8">
        <f>G4/$G$9</f>
        <v>0.25454545454545452</v>
      </c>
      <c r="K4" s="92" t="s">
        <v>141</v>
      </c>
      <c r="L4" s="92" t="s">
        <v>163</v>
      </c>
      <c r="M4" s="9" t="s">
        <v>158</v>
      </c>
      <c r="N4" s="77">
        <v>3000</v>
      </c>
      <c r="O4" s="77">
        <v>1500</v>
      </c>
      <c r="P4" s="78">
        <f>SUM(N4:O4)</f>
        <v>4500</v>
      </c>
    </row>
    <row r="5" spans="1:16" ht="82.5" x14ac:dyDescent="0.25">
      <c r="A5" s="3">
        <v>2</v>
      </c>
      <c r="B5" s="116"/>
      <c r="C5" s="118"/>
      <c r="D5" s="107"/>
      <c r="E5" s="100" t="s">
        <v>174</v>
      </c>
      <c r="F5" s="5">
        <v>185580</v>
      </c>
      <c r="G5" s="5">
        <v>90000</v>
      </c>
      <c r="H5" s="6">
        <f>G5/G58</f>
        <v>6.0704987251952676E-2</v>
      </c>
      <c r="I5" s="7">
        <f>SUM(F5:G5)</f>
        <v>275580</v>
      </c>
      <c r="J5" s="8">
        <f t="shared" ref="J5:J8" si="0">G5/$G$9</f>
        <v>0.32727272727272727</v>
      </c>
      <c r="K5" s="92" t="s">
        <v>142</v>
      </c>
      <c r="L5" s="92" t="s">
        <v>140</v>
      </c>
      <c r="M5" s="72" t="s">
        <v>98</v>
      </c>
      <c r="N5" s="77">
        <v>3000</v>
      </c>
      <c r="O5" s="77">
        <v>1500</v>
      </c>
      <c r="P5" s="78">
        <f t="shared" ref="P5:P56" si="1">SUM(N5:O5)</f>
        <v>4500</v>
      </c>
    </row>
    <row r="6" spans="1:16" ht="49.5" customHeight="1" x14ac:dyDescent="0.25">
      <c r="A6" s="3">
        <v>3</v>
      </c>
      <c r="B6" s="116"/>
      <c r="C6" s="118"/>
      <c r="D6" s="107"/>
      <c r="E6" s="10" t="s">
        <v>83</v>
      </c>
      <c r="F6" s="5">
        <v>20000</v>
      </c>
      <c r="G6" s="5">
        <v>20000</v>
      </c>
      <c r="H6" s="6">
        <f>G6/G58</f>
        <v>1.3489997167100596E-2</v>
      </c>
      <c r="I6" s="7">
        <f>SUM(F6:G6)</f>
        <v>40000</v>
      </c>
      <c r="J6" s="8">
        <f t="shared" si="0"/>
        <v>7.2727272727272724E-2</v>
      </c>
      <c r="K6" s="92" t="s">
        <v>50</v>
      </c>
      <c r="L6" s="92" t="s">
        <v>51</v>
      </c>
      <c r="M6" s="9" t="s">
        <v>70</v>
      </c>
      <c r="N6" s="5"/>
      <c r="O6" s="77">
        <v>5000</v>
      </c>
      <c r="P6" s="78">
        <f t="shared" si="1"/>
        <v>5000</v>
      </c>
    </row>
    <row r="7" spans="1:16" ht="33" x14ac:dyDescent="0.25">
      <c r="A7" s="3">
        <v>4</v>
      </c>
      <c r="B7" s="116"/>
      <c r="C7" s="118"/>
      <c r="D7" s="107"/>
      <c r="E7" s="80" t="s">
        <v>102</v>
      </c>
      <c r="F7" s="5">
        <v>90000</v>
      </c>
      <c r="G7" s="5">
        <v>90000</v>
      </c>
      <c r="H7" s="6">
        <f>G7/G58</f>
        <v>6.0704987251952676E-2</v>
      </c>
      <c r="I7" s="7">
        <f>SUM(F7:G7)</f>
        <v>180000</v>
      </c>
      <c r="J7" s="8">
        <f t="shared" si="0"/>
        <v>0.32727272727272727</v>
      </c>
      <c r="K7" s="103" t="s">
        <v>196</v>
      </c>
      <c r="L7" s="103" t="s">
        <v>197</v>
      </c>
      <c r="M7" s="9" t="s">
        <v>100</v>
      </c>
      <c r="N7" s="5"/>
      <c r="O7" s="77">
        <v>15000</v>
      </c>
      <c r="P7" s="78">
        <f t="shared" si="1"/>
        <v>15000</v>
      </c>
    </row>
    <row r="8" spans="1:16" ht="54" customHeight="1" x14ac:dyDescent="0.25">
      <c r="A8" s="3">
        <v>5</v>
      </c>
      <c r="B8" s="116"/>
      <c r="C8" s="118"/>
      <c r="D8" s="107"/>
      <c r="E8" s="4" t="s">
        <v>34</v>
      </c>
      <c r="F8" s="5">
        <v>25000</v>
      </c>
      <c r="G8" s="5">
        <v>5000</v>
      </c>
      <c r="H8" s="6">
        <f>G8/G58</f>
        <v>3.3724992917751489E-3</v>
      </c>
      <c r="I8" s="7">
        <f>SUM(F8:G8)</f>
        <v>30000</v>
      </c>
      <c r="J8" s="8">
        <f t="shared" si="0"/>
        <v>1.8181818181818181E-2</v>
      </c>
      <c r="K8" s="102" t="s">
        <v>176</v>
      </c>
      <c r="L8" s="102" t="s">
        <v>177</v>
      </c>
      <c r="M8" s="72" t="s">
        <v>97</v>
      </c>
      <c r="N8" s="5"/>
      <c r="O8" s="12"/>
      <c r="P8" s="78">
        <f t="shared" si="1"/>
        <v>0</v>
      </c>
    </row>
    <row r="9" spans="1:16" ht="39.75" customHeight="1" x14ac:dyDescent="0.25">
      <c r="A9" s="15"/>
      <c r="B9" s="16" t="s">
        <v>30</v>
      </c>
      <c r="C9" s="17"/>
      <c r="D9" s="17"/>
      <c r="E9" s="18" t="s">
        <v>11</v>
      </c>
      <c r="F9" s="19">
        <f>SUM(F4:F8)</f>
        <v>420580</v>
      </c>
      <c r="G9" s="19">
        <f>SUM(G4:G8)</f>
        <v>275000</v>
      </c>
      <c r="H9" s="19"/>
      <c r="I9" s="19">
        <f>SUM(I4:I8)</f>
        <v>695580</v>
      </c>
      <c r="J9" s="20">
        <f>G9/G58</f>
        <v>0.18548746104763317</v>
      </c>
      <c r="K9" s="14"/>
      <c r="L9" s="14"/>
      <c r="M9" s="12"/>
      <c r="N9" s="69"/>
      <c r="O9" s="69"/>
      <c r="P9" s="78">
        <f t="shared" si="1"/>
        <v>0</v>
      </c>
    </row>
    <row r="10" spans="1:16" s="23" customFormat="1" ht="95.25" customHeight="1" x14ac:dyDescent="0.25">
      <c r="A10" s="21">
        <v>6</v>
      </c>
      <c r="B10" s="121" t="s">
        <v>43</v>
      </c>
      <c r="C10" s="119" t="s">
        <v>12</v>
      </c>
      <c r="D10" s="119" t="s">
        <v>13</v>
      </c>
      <c r="E10" s="4" t="s">
        <v>71</v>
      </c>
      <c r="F10" s="5">
        <v>30000</v>
      </c>
      <c r="G10" s="5">
        <v>40000</v>
      </c>
      <c r="H10" s="6">
        <f>G10/G58</f>
        <v>2.6979994334201191E-2</v>
      </c>
      <c r="I10" s="7">
        <f>SUM(F10:G10)</f>
        <v>70000</v>
      </c>
      <c r="J10" s="22">
        <f>G10/$G$15</f>
        <v>0.33898305084745761</v>
      </c>
      <c r="K10" s="92" t="s">
        <v>53</v>
      </c>
      <c r="L10" s="92" t="s">
        <v>91</v>
      </c>
      <c r="M10" s="9" t="s">
        <v>89</v>
      </c>
      <c r="N10" s="5"/>
      <c r="O10" s="12">
        <v>5000</v>
      </c>
      <c r="P10" s="78">
        <f t="shared" si="1"/>
        <v>5000</v>
      </c>
    </row>
    <row r="11" spans="1:16" s="23" customFormat="1" ht="78" customHeight="1" x14ac:dyDescent="0.25">
      <c r="A11" s="3">
        <v>7</v>
      </c>
      <c r="B11" s="122"/>
      <c r="C11" s="119"/>
      <c r="D11" s="119"/>
      <c r="E11" s="81" t="s">
        <v>72</v>
      </c>
      <c r="F11" s="5">
        <v>40000</v>
      </c>
      <c r="G11" s="5">
        <v>40000</v>
      </c>
      <c r="H11" s="6">
        <f>G11/G58</f>
        <v>2.6979994334201191E-2</v>
      </c>
      <c r="I11" s="7">
        <f t="shared" ref="I11:I19" si="2">SUM(F11:G11)</f>
        <v>80000</v>
      </c>
      <c r="J11" s="22">
        <f>G11/$G$15</f>
        <v>0.33898305084745761</v>
      </c>
      <c r="K11" s="92" t="s">
        <v>49</v>
      </c>
      <c r="L11" s="92" t="s">
        <v>86</v>
      </c>
      <c r="M11" s="9" t="s">
        <v>159</v>
      </c>
      <c r="N11" s="24"/>
      <c r="O11" s="12">
        <v>5500</v>
      </c>
      <c r="P11" s="78">
        <f t="shared" si="1"/>
        <v>5500</v>
      </c>
    </row>
    <row r="12" spans="1:16" ht="58.5" customHeight="1" x14ac:dyDescent="0.25">
      <c r="A12" s="21">
        <v>8</v>
      </c>
      <c r="B12" s="122"/>
      <c r="C12" s="119"/>
      <c r="D12" s="119"/>
      <c r="E12" s="81" t="s">
        <v>127</v>
      </c>
      <c r="F12" s="5">
        <v>20000</v>
      </c>
      <c r="G12" s="5">
        <v>0</v>
      </c>
      <c r="H12" s="6">
        <f>G12/G58</f>
        <v>0</v>
      </c>
      <c r="I12" s="7">
        <f t="shared" si="2"/>
        <v>20000</v>
      </c>
      <c r="J12" s="22">
        <f>G12/$G$15</f>
        <v>0</v>
      </c>
      <c r="K12" s="92" t="s">
        <v>52</v>
      </c>
      <c r="L12" s="92" t="s">
        <v>129</v>
      </c>
      <c r="M12" s="9" t="s">
        <v>70</v>
      </c>
      <c r="N12" s="24"/>
      <c r="O12" s="12"/>
      <c r="P12" s="78">
        <f t="shared" si="1"/>
        <v>0</v>
      </c>
    </row>
    <row r="13" spans="1:16" s="23" customFormat="1" ht="82.5" x14ac:dyDescent="0.25">
      <c r="A13" s="3">
        <v>9</v>
      </c>
      <c r="B13" s="122"/>
      <c r="C13" s="124"/>
      <c r="D13" s="119" t="s">
        <v>14</v>
      </c>
      <c r="E13" s="101" t="s">
        <v>93</v>
      </c>
      <c r="F13" s="5">
        <v>15000</v>
      </c>
      <c r="G13" s="5">
        <v>15000</v>
      </c>
      <c r="H13" s="6">
        <f>G13/G58</f>
        <v>1.0117497875325445E-2</v>
      </c>
      <c r="I13" s="7">
        <f t="shared" si="2"/>
        <v>30000</v>
      </c>
      <c r="J13" s="22">
        <f>G13/$G$15</f>
        <v>0.1271186440677966</v>
      </c>
      <c r="K13" s="92" t="s">
        <v>113</v>
      </c>
      <c r="L13" s="92" t="s">
        <v>130</v>
      </c>
      <c r="M13" s="9" t="s">
        <v>90</v>
      </c>
      <c r="N13" s="24"/>
      <c r="O13" s="12"/>
      <c r="P13" s="78">
        <f t="shared" si="1"/>
        <v>0</v>
      </c>
    </row>
    <row r="14" spans="1:16" s="23" customFormat="1" ht="50.25" customHeight="1" x14ac:dyDescent="0.25">
      <c r="A14" s="21">
        <v>10</v>
      </c>
      <c r="B14" s="122"/>
      <c r="C14" s="124"/>
      <c r="D14" s="119"/>
      <c r="E14" s="101" t="s">
        <v>128</v>
      </c>
      <c r="F14" s="5">
        <v>17000</v>
      </c>
      <c r="G14" s="5">
        <v>23000</v>
      </c>
      <c r="H14" s="6">
        <f>G14/G58</f>
        <v>1.5513496742165685E-2</v>
      </c>
      <c r="I14" s="7">
        <f t="shared" ref="I14" si="3">SUM(F14:G14)</f>
        <v>40000</v>
      </c>
      <c r="J14" s="22">
        <f>G14/$G$15</f>
        <v>0.19491525423728814</v>
      </c>
      <c r="K14" s="92" t="s">
        <v>128</v>
      </c>
      <c r="L14" s="92" t="s">
        <v>153</v>
      </c>
      <c r="M14" s="9" t="s">
        <v>162</v>
      </c>
      <c r="N14" s="66"/>
      <c r="O14" s="12"/>
      <c r="P14" s="78">
        <f t="shared" si="1"/>
        <v>0</v>
      </c>
    </row>
    <row r="15" spans="1:16" ht="39" customHeight="1" x14ac:dyDescent="0.25">
      <c r="A15" s="3"/>
      <c r="B15" s="122"/>
      <c r="C15" s="26"/>
      <c r="D15" s="26"/>
      <c r="E15" s="18" t="s">
        <v>11</v>
      </c>
      <c r="F15" s="19">
        <f>SUM(F10:F14)</f>
        <v>122000</v>
      </c>
      <c r="G15" s="19">
        <f>SUM(G10:G14)</f>
        <v>118000</v>
      </c>
      <c r="H15" s="27"/>
      <c r="I15" s="19">
        <f>SUM(I10:I14)</f>
        <v>240000</v>
      </c>
      <c r="J15" s="20">
        <f>G15/G58</f>
        <v>7.9590983285893507E-2</v>
      </c>
      <c r="K15" s="80"/>
      <c r="L15" s="80"/>
      <c r="M15" s="12"/>
      <c r="N15" s="69"/>
      <c r="O15" s="69"/>
      <c r="P15" s="78">
        <f t="shared" si="1"/>
        <v>0</v>
      </c>
    </row>
    <row r="16" spans="1:16" s="25" customFormat="1" ht="50.25" customHeight="1" x14ac:dyDescent="0.25">
      <c r="A16" s="21">
        <v>11</v>
      </c>
      <c r="B16" s="122"/>
      <c r="C16" s="119" t="s">
        <v>15</v>
      </c>
      <c r="D16" s="127" t="s">
        <v>38</v>
      </c>
      <c r="E16" s="102" t="s">
        <v>193</v>
      </c>
      <c r="F16" s="5">
        <v>10000</v>
      </c>
      <c r="G16" s="5">
        <v>38000</v>
      </c>
      <c r="H16" s="6">
        <f>G16/G58</f>
        <v>2.5630994617491132E-2</v>
      </c>
      <c r="I16" s="7">
        <f t="shared" ref="I16" si="4">SUM(F16:G16)</f>
        <v>48000</v>
      </c>
      <c r="J16" s="8">
        <f>G16/$G$20</f>
        <v>0.2638888888888889</v>
      </c>
      <c r="K16" s="102" t="s">
        <v>195</v>
      </c>
      <c r="L16" s="102" t="s">
        <v>154</v>
      </c>
      <c r="M16" s="91" t="s">
        <v>168</v>
      </c>
      <c r="N16" s="28"/>
      <c r="O16" s="12"/>
      <c r="P16" s="78">
        <f t="shared" si="1"/>
        <v>0</v>
      </c>
    </row>
    <row r="17" spans="1:16" s="25" customFormat="1" ht="49.5" customHeight="1" x14ac:dyDescent="0.25">
      <c r="A17" s="21">
        <v>12</v>
      </c>
      <c r="B17" s="122"/>
      <c r="C17" s="119"/>
      <c r="D17" s="128"/>
      <c r="E17" s="102" t="s">
        <v>126</v>
      </c>
      <c r="F17" s="5">
        <v>19000</v>
      </c>
      <c r="G17" s="5">
        <v>1000</v>
      </c>
      <c r="H17" s="6">
        <f>G17/G58</f>
        <v>6.7449985835502969E-4</v>
      </c>
      <c r="I17" s="7">
        <f>SUM(F17:G17)</f>
        <v>20000</v>
      </c>
      <c r="J17" s="8">
        <f>G17/$G$20</f>
        <v>6.9444444444444441E-3</v>
      </c>
      <c r="K17" s="103" t="s">
        <v>194</v>
      </c>
      <c r="L17" s="102" t="s">
        <v>155</v>
      </c>
      <c r="M17" s="95" t="s">
        <v>169</v>
      </c>
      <c r="N17" s="28"/>
      <c r="O17" s="12"/>
      <c r="P17" s="78">
        <f t="shared" si="1"/>
        <v>0</v>
      </c>
    </row>
    <row r="18" spans="1:16" s="25" customFormat="1" ht="82.5" x14ac:dyDescent="0.25">
      <c r="A18" s="21">
        <v>13</v>
      </c>
      <c r="B18" s="122"/>
      <c r="C18" s="119"/>
      <c r="D18" s="125" t="s">
        <v>79</v>
      </c>
      <c r="E18" s="87" t="s">
        <v>35</v>
      </c>
      <c r="F18" s="5">
        <v>65000</v>
      </c>
      <c r="G18" s="5">
        <v>75000</v>
      </c>
      <c r="H18" s="6">
        <f>G18/G58</f>
        <v>5.0587489376627229E-2</v>
      </c>
      <c r="I18" s="7">
        <f t="shared" ref="I18" si="5">SUM(F18:G18)</f>
        <v>140000</v>
      </c>
      <c r="J18" s="8">
        <f>G18/$G$20</f>
        <v>0.52083333333333337</v>
      </c>
      <c r="K18" s="102" t="s">
        <v>180</v>
      </c>
      <c r="L18" s="102" t="s">
        <v>181</v>
      </c>
      <c r="M18" s="9" t="s">
        <v>97</v>
      </c>
      <c r="N18" s="28"/>
      <c r="O18" s="12"/>
      <c r="P18" s="78">
        <f t="shared" si="1"/>
        <v>0</v>
      </c>
    </row>
    <row r="19" spans="1:16" ht="82.5" x14ac:dyDescent="0.25">
      <c r="A19" s="21">
        <v>14</v>
      </c>
      <c r="B19" s="122"/>
      <c r="C19" s="119"/>
      <c r="D19" s="126"/>
      <c r="E19" s="103" t="s">
        <v>178</v>
      </c>
      <c r="F19" s="5">
        <v>30000</v>
      </c>
      <c r="G19" s="5">
        <v>30000</v>
      </c>
      <c r="H19" s="6">
        <f>G19/G58</f>
        <v>2.0234995750650891E-2</v>
      </c>
      <c r="I19" s="7">
        <f t="shared" si="2"/>
        <v>60000</v>
      </c>
      <c r="J19" s="8">
        <f t="shared" ref="J19" si="6">G19/$G$20</f>
        <v>0.20833333333333334</v>
      </c>
      <c r="K19" s="103" t="s">
        <v>179</v>
      </c>
      <c r="L19" s="92" t="s">
        <v>121</v>
      </c>
      <c r="M19" s="72" t="s">
        <v>97</v>
      </c>
      <c r="N19" s="28"/>
      <c r="O19" s="12"/>
      <c r="P19" s="78">
        <f t="shared" si="1"/>
        <v>0</v>
      </c>
    </row>
    <row r="20" spans="1:16" ht="39.75" customHeight="1" x14ac:dyDescent="0.25">
      <c r="A20" s="3"/>
      <c r="B20" s="122"/>
      <c r="C20" s="26"/>
      <c r="D20" s="26"/>
      <c r="E20" s="18" t="s">
        <v>11</v>
      </c>
      <c r="F20" s="19">
        <f>SUM(F16:F19)</f>
        <v>124000</v>
      </c>
      <c r="G20" s="19">
        <f>SUM(G16:G19)</f>
        <v>144000</v>
      </c>
      <c r="H20" s="27"/>
      <c r="I20" s="29">
        <f>SUM(I16:I19)</f>
        <v>268000</v>
      </c>
      <c r="J20" s="20">
        <f>G20/G58</f>
        <v>9.712797960312429E-2</v>
      </c>
      <c r="K20" s="14"/>
      <c r="L20" s="14"/>
      <c r="M20" s="12"/>
      <c r="N20" s="69"/>
      <c r="O20" s="69"/>
      <c r="P20" s="78">
        <f t="shared" si="1"/>
        <v>0</v>
      </c>
    </row>
    <row r="21" spans="1:16" s="25" customFormat="1" ht="83.25" customHeight="1" x14ac:dyDescent="0.25">
      <c r="A21" s="21">
        <v>15</v>
      </c>
      <c r="B21" s="122"/>
      <c r="C21" s="119" t="s">
        <v>16</v>
      </c>
      <c r="D21" s="4" t="s">
        <v>31</v>
      </c>
      <c r="E21" s="102" t="s">
        <v>182</v>
      </c>
      <c r="F21" s="5">
        <v>25000</v>
      </c>
      <c r="G21" s="5">
        <v>15000</v>
      </c>
      <c r="H21" s="6">
        <f>G21/G58</f>
        <v>1.0117497875325445E-2</v>
      </c>
      <c r="I21" s="7">
        <f>SUM(F21:G21)</f>
        <v>40000</v>
      </c>
      <c r="J21" s="8">
        <f>G21/$G$25</f>
        <v>9.6774193548387094E-2</v>
      </c>
      <c r="K21" s="102" t="s">
        <v>184</v>
      </c>
      <c r="L21" s="102" t="s">
        <v>185</v>
      </c>
      <c r="M21" s="72" t="s">
        <v>97</v>
      </c>
      <c r="N21" s="28"/>
      <c r="O21" s="30"/>
      <c r="P21" s="78">
        <f t="shared" si="1"/>
        <v>0</v>
      </c>
    </row>
    <row r="22" spans="1:16" ht="98.25" customHeight="1" x14ac:dyDescent="0.25">
      <c r="A22" s="3">
        <v>16</v>
      </c>
      <c r="B22" s="122"/>
      <c r="C22" s="124"/>
      <c r="D22" s="86" t="s">
        <v>17</v>
      </c>
      <c r="E22" s="102" t="s">
        <v>183</v>
      </c>
      <c r="F22" s="5">
        <v>10000</v>
      </c>
      <c r="G22" s="5">
        <v>60000</v>
      </c>
      <c r="H22" s="6">
        <f>G22/G58</f>
        <v>4.0469991501301782E-2</v>
      </c>
      <c r="I22" s="7">
        <f t="shared" ref="I22:I24" si="7">SUM(F22:G22)</f>
        <v>70000</v>
      </c>
      <c r="J22" s="8">
        <f>G22/$G$25</f>
        <v>0.38709677419354838</v>
      </c>
      <c r="K22" s="102" t="s">
        <v>186</v>
      </c>
      <c r="L22" s="102" t="s">
        <v>187</v>
      </c>
      <c r="M22" s="72" t="s">
        <v>97</v>
      </c>
      <c r="N22" s="28"/>
      <c r="O22" s="12"/>
      <c r="P22" s="78">
        <f t="shared" si="1"/>
        <v>0</v>
      </c>
    </row>
    <row r="23" spans="1:16" s="23" customFormat="1" ht="82.5" x14ac:dyDescent="0.25">
      <c r="A23" s="21">
        <v>17</v>
      </c>
      <c r="B23" s="122"/>
      <c r="C23" s="124"/>
      <c r="D23" s="119" t="s">
        <v>47</v>
      </c>
      <c r="E23" s="92" t="s">
        <v>73</v>
      </c>
      <c r="F23" s="5">
        <v>40000</v>
      </c>
      <c r="G23" s="5">
        <v>70000</v>
      </c>
      <c r="H23" s="6">
        <f>G23/G58</f>
        <v>4.7214990084852082E-2</v>
      </c>
      <c r="I23" s="7">
        <f t="shared" si="7"/>
        <v>110000</v>
      </c>
      <c r="J23" s="8">
        <f>G23/$G$25</f>
        <v>0.45161290322580644</v>
      </c>
      <c r="K23" s="92" t="s">
        <v>54</v>
      </c>
      <c r="L23" s="92" t="s">
        <v>55</v>
      </c>
      <c r="M23" s="9" t="s">
        <v>75</v>
      </c>
      <c r="N23" s="24"/>
      <c r="O23" s="24">
        <v>5000</v>
      </c>
      <c r="P23" s="78">
        <f t="shared" si="1"/>
        <v>5000</v>
      </c>
    </row>
    <row r="24" spans="1:16" s="23" customFormat="1" ht="77.25" customHeight="1" x14ac:dyDescent="0.25">
      <c r="A24" s="88">
        <v>18</v>
      </c>
      <c r="B24" s="122"/>
      <c r="C24" s="124"/>
      <c r="D24" s="119"/>
      <c r="E24" s="92" t="s">
        <v>74</v>
      </c>
      <c r="F24" s="5">
        <v>10000</v>
      </c>
      <c r="G24" s="5">
        <v>10000</v>
      </c>
      <c r="H24" s="6">
        <f>G24/G58</f>
        <v>6.7449985835502978E-3</v>
      </c>
      <c r="I24" s="7">
        <f t="shared" si="7"/>
        <v>20000</v>
      </c>
      <c r="J24" s="8">
        <f>G24/$G$25</f>
        <v>6.4516129032258063E-2</v>
      </c>
      <c r="K24" s="92" t="s">
        <v>56</v>
      </c>
      <c r="L24" s="92" t="s">
        <v>57</v>
      </c>
      <c r="M24" s="9" t="s">
        <v>70</v>
      </c>
      <c r="N24" s="24"/>
      <c r="O24" s="24"/>
      <c r="P24" s="78">
        <f t="shared" si="1"/>
        <v>0</v>
      </c>
    </row>
    <row r="25" spans="1:16" ht="39.75" customHeight="1" x14ac:dyDescent="0.25">
      <c r="A25" s="3"/>
      <c r="B25" s="122"/>
      <c r="C25" s="26"/>
      <c r="D25" s="26"/>
      <c r="E25" s="18" t="s">
        <v>11</v>
      </c>
      <c r="F25" s="19">
        <f>SUM(F21:F24)</f>
        <v>85000</v>
      </c>
      <c r="G25" s="19">
        <f>SUM(G21:G24)</f>
        <v>155000</v>
      </c>
      <c r="H25" s="31"/>
      <c r="I25" s="29">
        <f>SUM(I21:I24)</f>
        <v>240000</v>
      </c>
      <c r="J25" s="27">
        <f>G25/G58</f>
        <v>0.1045474780450296</v>
      </c>
      <c r="K25" s="14"/>
      <c r="L25" s="32"/>
      <c r="M25" s="21"/>
      <c r="N25" s="69"/>
      <c r="O25" s="69"/>
      <c r="P25" s="78">
        <f t="shared" si="1"/>
        <v>0</v>
      </c>
    </row>
    <row r="26" spans="1:16" ht="115.5" x14ac:dyDescent="0.25">
      <c r="A26" s="3">
        <v>19</v>
      </c>
      <c r="B26" s="122"/>
      <c r="C26" s="120" t="s">
        <v>88</v>
      </c>
      <c r="D26" s="82" t="s">
        <v>87</v>
      </c>
      <c r="E26" s="82" t="s">
        <v>103</v>
      </c>
      <c r="F26" s="5">
        <v>30000</v>
      </c>
      <c r="G26" s="5">
        <v>100000</v>
      </c>
      <c r="H26" s="6">
        <f>G26/G58</f>
        <v>6.7449985835502976E-2</v>
      </c>
      <c r="I26" s="7">
        <f>SUM(F26:G26)</f>
        <v>130000</v>
      </c>
      <c r="J26" s="6">
        <f>G26/$G$30</f>
        <v>0.44802867383512546</v>
      </c>
      <c r="K26" s="75" t="s">
        <v>166</v>
      </c>
      <c r="L26" s="75" t="s">
        <v>165</v>
      </c>
      <c r="M26" s="72" t="s">
        <v>98</v>
      </c>
      <c r="N26" s="79"/>
      <c r="O26" s="12"/>
      <c r="P26" s="78">
        <f t="shared" si="1"/>
        <v>0</v>
      </c>
    </row>
    <row r="27" spans="1:16" s="23" customFormat="1" ht="99" x14ac:dyDescent="0.25">
      <c r="A27" s="21">
        <v>20</v>
      </c>
      <c r="B27" s="122"/>
      <c r="C27" s="120"/>
      <c r="D27" s="82" t="s">
        <v>82</v>
      </c>
      <c r="E27" s="83" t="s">
        <v>108</v>
      </c>
      <c r="F27" s="5">
        <v>20000</v>
      </c>
      <c r="G27" s="5">
        <v>100000</v>
      </c>
      <c r="H27" s="6">
        <f>G27/G58</f>
        <v>6.7449985835502976E-2</v>
      </c>
      <c r="I27" s="7">
        <f>SUM(F27:G27)</f>
        <v>120000</v>
      </c>
      <c r="J27" s="6">
        <f>G27/$G$30</f>
        <v>0.44802867383512546</v>
      </c>
      <c r="K27" s="75" t="s">
        <v>143</v>
      </c>
      <c r="L27" s="75" t="s">
        <v>164</v>
      </c>
      <c r="M27" s="72" t="s">
        <v>98</v>
      </c>
      <c r="N27" s="21">
        <v>2000</v>
      </c>
      <c r="O27" s="12">
        <v>4000</v>
      </c>
      <c r="P27" s="78">
        <f t="shared" si="1"/>
        <v>6000</v>
      </c>
    </row>
    <row r="28" spans="1:16" s="25" customFormat="1" ht="99" x14ac:dyDescent="0.25">
      <c r="A28" s="88">
        <v>21</v>
      </c>
      <c r="B28" s="122"/>
      <c r="C28" s="120"/>
      <c r="D28" s="90" t="s">
        <v>18</v>
      </c>
      <c r="E28" s="84" t="s">
        <v>76</v>
      </c>
      <c r="F28" s="5">
        <v>30000</v>
      </c>
      <c r="G28" s="93">
        <v>4200</v>
      </c>
      <c r="H28" s="6">
        <f>G28/G58</f>
        <v>2.832899405091125E-3</v>
      </c>
      <c r="I28" s="7">
        <f t="shared" ref="I28" si="8">SUM(F28:G28)</f>
        <v>34200</v>
      </c>
      <c r="J28" s="6">
        <f>G28/$G$30</f>
        <v>1.8817204301075269E-2</v>
      </c>
      <c r="K28" s="4" t="s">
        <v>58</v>
      </c>
      <c r="L28" s="4" t="s">
        <v>59</v>
      </c>
      <c r="M28" s="9" t="s">
        <v>70</v>
      </c>
      <c r="N28" s="24"/>
      <c r="O28" s="12"/>
      <c r="P28" s="78">
        <f t="shared" si="1"/>
        <v>0</v>
      </c>
    </row>
    <row r="29" spans="1:16" s="23" customFormat="1" ht="49.5" customHeight="1" x14ac:dyDescent="0.25">
      <c r="A29" s="88">
        <v>22</v>
      </c>
      <c r="B29" s="123"/>
      <c r="C29" s="120"/>
      <c r="D29" s="84" t="s">
        <v>19</v>
      </c>
      <c r="E29" s="84" t="s">
        <v>36</v>
      </c>
      <c r="F29" s="13">
        <v>17000</v>
      </c>
      <c r="G29" s="5">
        <v>19000</v>
      </c>
      <c r="H29" s="6">
        <f>G29/G58</f>
        <v>1.2815497308745566E-2</v>
      </c>
      <c r="I29" s="7">
        <f t="shared" ref="I29" si="9">SUM(F29:G29)</f>
        <v>36000</v>
      </c>
      <c r="J29" s="6">
        <f>G29/$G$30</f>
        <v>8.5125448028673834E-2</v>
      </c>
      <c r="K29" s="102" t="s">
        <v>188</v>
      </c>
      <c r="L29" s="14" t="s">
        <v>122</v>
      </c>
      <c r="M29" s="72" t="s">
        <v>97</v>
      </c>
      <c r="N29" s="34"/>
      <c r="O29" s="30"/>
      <c r="P29" s="78">
        <f t="shared" si="1"/>
        <v>0</v>
      </c>
    </row>
    <row r="30" spans="1:16" ht="41.25" customHeight="1" x14ac:dyDescent="0.25">
      <c r="A30" s="3"/>
      <c r="B30" s="16"/>
      <c r="C30" s="17"/>
      <c r="D30" s="17"/>
      <c r="E30" s="26" t="s">
        <v>37</v>
      </c>
      <c r="F30" s="19">
        <f>SUM(F26:F29)</f>
        <v>97000</v>
      </c>
      <c r="G30" s="19">
        <f>SUM(G26:G29)</f>
        <v>223200</v>
      </c>
      <c r="H30" s="27"/>
      <c r="I30" s="29">
        <f>SUM(I26:I29)</f>
        <v>320200</v>
      </c>
      <c r="J30" s="20">
        <f>G30/G58</f>
        <v>0.15054836838484265</v>
      </c>
      <c r="K30" s="14"/>
      <c r="L30" s="14"/>
      <c r="M30" s="12"/>
      <c r="N30" s="69"/>
      <c r="O30" s="69"/>
      <c r="P30" s="78">
        <f t="shared" si="1"/>
        <v>0</v>
      </c>
    </row>
    <row r="31" spans="1:16" s="23" customFormat="1" ht="49.5" x14ac:dyDescent="0.25">
      <c r="A31" s="21">
        <v>23</v>
      </c>
      <c r="B31" s="104" t="s">
        <v>44</v>
      </c>
      <c r="C31" s="129" t="s">
        <v>20</v>
      </c>
      <c r="D31" s="127" t="s">
        <v>81</v>
      </c>
      <c r="E31" s="92" t="s">
        <v>77</v>
      </c>
      <c r="F31" s="5">
        <v>0</v>
      </c>
      <c r="G31" s="5">
        <v>40000</v>
      </c>
      <c r="H31" s="6">
        <f>G31/G58</f>
        <v>2.6979994334201191E-2</v>
      </c>
      <c r="I31" s="7">
        <f>SUM(F31:G31)</f>
        <v>40000</v>
      </c>
      <c r="J31" s="8">
        <f t="shared" ref="J31:J40" si="10">G31/$G$41</f>
        <v>0.19013214183857782</v>
      </c>
      <c r="K31" s="92" t="s">
        <v>60</v>
      </c>
      <c r="L31" s="92" t="s">
        <v>115</v>
      </c>
      <c r="M31" s="9" t="s">
        <v>70</v>
      </c>
      <c r="N31" s="34"/>
      <c r="O31" s="12"/>
      <c r="P31" s="78">
        <f t="shared" si="1"/>
        <v>0</v>
      </c>
    </row>
    <row r="32" spans="1:16" s="23" customFormat="1" ht="55.5" customHeight="1" x14ac:dyDescent="0.25">
      <c r="A32" s="21">
        <v>24</v>
      </c>
      <c r="B32" s="105"/>
      <c r="C32" s="120"/>
      <c r="D32" s="134"/>
      <c r="E32" s="102" t="s">
        <v>94</v>
      </c>
      <c r="F32" s="93">
        <v>25000</v>
      </c>
      <c r="G32" s="70">
        <v>8380</v>
      </c>
      <c r="H32" s="6">
        <f>G32/G58</f>
        <v>5.6523088130151491E-3</v>
      </c>
      <c r="I32" s="7">
        <f t="shared" ref="I32:I38" si="11">SUM(F32:G32)</f>
        <v>33380</v>
      </c>
      <c r="J32" s="8">
        <f t="shared" si="10"/>
        <v>3.9832683715182053E-2</v>
      </c>
      <c r="K32" s="103" t="s">
        <v>199</v>
      </c>
      <c r="L32" s="103" t="s">
        <v>200</v>
      </c>
      <c r="M32" s="72" t="s">
        <v>92</v>
      </c>
      <c r="N32" s="34"/>
      <c r="O32" s="12"/>
      <c r="P32" s="78">
        <f t="shared" si="1"/>
        <v>0</v>
      </c>
    </row>
    <row r="33" spans="1:16" s="23" customFormat="1" ht="49.5" x14ac:dyDescent="0.25">
      <c r="A33" s="21">
        <v>25</v>
      </c>
      <c r="B33" s="105"/>
      <c r="C33" s="120"/>
      <c r="D33" s="134"/>
      <c r="E33" s="102" t="s">
        <v>112</v>
      </c>
      <c r="F33" s="93">
        <v>20000</v>
      </c>
      <c r="G33" s="70">
        <v>7000</v>
      </c>
      <c r="H33" s="6">
        <f>G33/G58</f>
        <v>4.7214990084852079E-3</v>
      </c>
      <c r="I33" s="7">
        <f t="shared" si="11"/>
        <v>27000</v>
      </c>
      <c r="J33" s="8">
        <f t="shared" si="10"/>
        <v>3.327312482175112E-2</v>
      </c>
      <c r="K33" s="103" t="s">
        <v>69</v>
      </c>
      <c r="L33" s="103" t="s">
        <v>201</v>
      </c>
      <c r="M33" s="72" t="s">
        <v>92</v>
      </c>
      <c r="N33" s="34"/>
      <c r="O33" s="12"/>
      <c r="P33" s="78">
        <f t="shared" si="1"/>
        <v>0</v>
      </c>
    </row>
    <row r="34" spans="1:16" s="25" customFormat="1" ht="66" x14ac:dyDescent="0.25">
      <c r="A34" s="21">
        <v>26</v>
      </c>
      <c r="B34" s="105"/>
      <c r="C34" s="120"/>
      <c r="D34" s="134"/>
      <c r="E34" s="102" t="s">
        <v>114</v>
      </c>
      <c r="F34" s="5">
        <v>15000</v>
      </c>
      <c r="G34" s="5">
        <v>0</v>
      </c>
      <c r="H34" s="6">
        <f>G34/G58</f>
        <v>0</v>
      </c>
      <c r="I34" s="7">
        <f t="shared" si="11"/>
        <v>15000</v>
      </c>
      <c r="J34" s="8">
        <f t="shared" si="10"/>
        <v>0</v>
      </c>
      <c r="K34" s="92" t="s">
        <v>68</v>
      </c>
      <c r="L34" s="92" t="s">
        <v>61</v>
      </c>
      <c r="M34" s="9" t="s">
        <v>70</v>
      </c>
      <c r="N34" s="12"/>
      <c r="O34" s="12">
        <v>6500</v>
      </c>
      <c r="P34" s="78">
        <f t="shared" si="1"/>
        <v>6500</v>
      </c>
    </row>
    <row r="35" spans="1:16" s="25" customFormat="1" ht="51" customHeight="1" x14ac:dyDescent="0.25">
      <c r="A35" s="21">
        <v>27</v>
      </c>
      <c r="B35" s="105"/>
      <c r="C35" s="120"/>
      <c r="D35" s="134"/>
      <c r="E35" s="102" t="s">
        <v>111</v>
      </c>
      <c r="F35" s="5">
        <v>10000</v>
      </c>
      <c r="G35" s="5">
        <v>25000</v>
      </c>
      <c r="H35" s="6">
        <f>G35/G58</f>
        <v>1.6862496458875744E-2</v>
      </c>
      <c r="I35" s="7">
        <f t="shared" si="11"/>
        <v>35000</v>
      </c>
      <c r="J35" s="8">
        <f t="shared" si="10"/>
        <v>0.11883258864911113</v>
      </c>
      <c r="K35" s="92" t="s">
        <v>116</v>
      </c>
      <c r="L35" s="92" t="s">
        <v>117</v>
      </c>
      <c r="M35" s="74" t="s">
        <v>98</v>
      </c>
      <c r="N35" s="12"/>
      <c r="O35" s="12"/>
      <c r="P35" s="78">
        <f t="shared" si="1"/>
        <v>0</v>
      </c>
    </row>
    <row r="36" spans="1:16" s="25" customFormat="1" ht="66" x14ac:dyDescent="0.25">
      <c r="A36" s="21">
        <v>28</v>
      </c>
      <c r="B36" s="105"/>
      <c r="C36" s="120"/>
      <c r="D36" s="128"/>
      <c r="E36" s="102" t="s">
        <v>137</v>
      </c>
      <c r="F36" s="5">
        <v>20000</v>
      </c>
      <c r="G36" s="5">
        <v>20000</v>
      </c>
      <c r="H36" s="6">
        <f>G36/G58</f>
        <v>1.3489997167100596E-2</v>
      </c>
      <c r="I36" s="7">
        <f t="shared" si="11"/>
        <v>40000</v>
      </c>
      <c r="J36" s="8">
        <f t="shared" si="10"/>
        <v>9.5066070919288911E-2</v>
      </c>
      <c r="K36" s="92" t="s">
        <v>138</v>
      </c>
      <c r="L36" s="92" t="s">
        <v>139</v>
      </c>
      <c r="M36" s="85" t="s">
        <v>198</v>
      </c>
      <c r="N36" s="12"/>
      <c r="O36" s="33"/>
      <c r="P36" s="78">
        <f t="shared" si="1"/>
        <v>0</v>
      </c>
    </row>
    <row r="37" spans="1:16" s="23" customFormat="1" ht="47.25" customHeight="1" x14ac:dyDescent="0.25">
      <c r="A37" s="21">
        <v>29</v>
      </c>
      <c r="B37" s="105"/>
      <c r="C37" s="120"/>
      <c r="D37" s="129" t="s">
        <v>21</v>
      </c>
      <c r="E37" s="80" t="s">
        <v>78</v>
      </c>
      <c r="F37" s="5">
        <v>34000</v>
      </c>
      <c r="G37" s="5">
        <v>0</v>
      </c>
      <c r="H37" s="6">
        <f>G37/G58</f>
        <v>0</v>
      </c>
      <c r="I37" s="7">
        <f t="shared" si="11"/>
        <v>34000</v>
      </c>
      <c r="J37" s="8">
        <f t="shared" si="10"/>
        <v>0</v>
      </c>
      <c r="K37" s="80" t="s">
        <v>118</v>
      </c>
      <c r="L37" s="80" t="s">
        <v>62</v>
      </c>
      <c r="M37" s="72" t="s">
        <v>70</v>
      </c>
      <c r="N37" s="12"/>
      <c r="O37" s="12">
        <v>28000</v>
      </c>
      <c r="P37" s="78">
        <f t="shared" si="1"/>
        <v>28000</v>
      </c>
    </row>
    <row r="38" spans="1:16" s="25" customFormat="1" ht="47.25" customHeight="1" x14ac:dyDescent="0.25">
      <c r="A38" s="21">
        <v>30</v>
      </c>
      <c r="B38" s="105"/>
      <c r="C38" s="120"/>
      <c r="D38" s="130"/>
      <c r="E38" s="80" t="s">
        <v>80</v>
      </c>
      <c r="F38" s="5">
        <v>35000</v>
      </c>
      <c r="G38" s="5">
        <v>10000</v>
      </c>
      <c r="H38" s="6">
        <f>G38/G58</f>
        <v>6.7449985835502978E-3</v>
      </c>
      <c r="I38" s="7">
        <f t="shared" si="11"/>
        <v>45000</v>
      </c>
      <c r="J38" s="8">
        <f t="shared" si="10"/>
        <v>4.7533035459644456E-2</v>
      </c>
      <c r="K38" s="80" t="s">
        <v>119</v>
      </c>
      <c r="L38" s="80" t="s">
        <v>120</v>
      </c>
      <c r="M38" s="9" t="s">
        <v>70</v>
      </c>
      <c r="N38" s="12"/>
      <c r="O38" s="99">
        <v>13000</v>
      </c>
      <c r="P38" s="78">
        <f t="shared" si="1"/>
        <v>13000</v>
      </c>
    </row>
    <row r="39" spans="1:16" s="25" customFormat="1" ht="49.5" x14ac:dyDescent="0.25">
      <c r="A39" s="21">
        <v>31</v>
      </c>
      <c r="B39" s="105"/>
      <c r="C39" s="120"/>
      <c r="D39" s="130"/>
      <c r="E39" s="75" t="s">
        <v>104</v>
      </c>
      <c r="F39" s="5">
        <v>30000</v>
      </c>
      <c r="G39" s="5">
        <v>100000</v>
      </c>
      <c r="H39" s="6">
        <f>G39/G58</f>
        <v>6.7449985835502976E-2</v>
      </c>
      <c r="I39" s="7">
        <f t="shared" ref="I39:I40" si="12">SUM(F39:G39)</f>
        <v>130000</v>
      </c>
      <c r="J39" s="8">
        <f t="shared" si="10"/>
        <v>0.47533035459644452</v>
      </c>
      <c r="K39" s="75" t="s">
        <v>145</v>
      </c>
      <c r="L39" s="75" t="s">
        <v>144</v>
      </c>
      <c r="M39" s="72" t="s">
        <v>98</v>
      </c>
      <c r="N39" s="34"/>
      <c r="O39" s="12"/>
      <c r="P39" s="78">
        <f t="shared" si="1"/>
        <v>0</v>
      </c>
    </row>
    <row r="40" spans="1:16" s="25" customFormat="1" ht="49.5" x14ac:dyDescent="0.25">
      <c r="A40" s="21">
        <v>32</v>
      </c>
      <c r="B40" s="105"/>
      <c r="C40" s="120"/>
      <c r="D40" s="130"/>
      <c r="E40" s="4" t="s">
        <v>109</v>
      </c>
      <c r="F40" s="5">
        <v>20000</v>
      </c>
      <c r="G40" s="5">
        <v>0</v>
      </c>
      <c r="H40" s="6">
        <f>G40/G58</f>
        <v>0</v>
      </c>
      <c r="I40" s="7">
        <f t="shared" si="12"/>
        <v>20000</v>
      </c>
      <c r="J40" s="8">
        <f t="shared" si="10"/>
        <v>0</v>
      </c>
      <c r="K40" s="4" t="s">
        <v>39</v>
      </c>
      <c r="L40" s="4" t="s">
        <v>110</v>
      </c>
      <c r="M40" s="72" t="s">
        <v>98</v>
      </c>
      <c r="N40" s="34"/>
      <c r="O40" s="12"/>
      <c r="P40" s="78">
        <f t="shared" si="1"/>
        <v>0</v>
      </c>
    </row>
    <row r="41" spans="1:16" ht="42.75" customHeight="1" x14ac:dyDescent="0.25">
      <c r="A41" s="3"/>
      <c r="B41" s="105"/>
      <c r="C41" s="35"/>
      <c r="D41" s="35"/>
      <c r="E41" s="35" t="s">
        <v>37</v>
      </c>
      <c r="F41" s="19">
        <f>SUM(F31:F40)</f>
        <v>209000</v>
      </c>
      <c r="G41" s="19">
        <f>SUM(G31:G40)</f>
        <v>210380</v>
      </c>
      <c r="H41" s="27"/>
      <c r="I41" s="68">
        <f>SUM(I31:I40)</f>
        <v>419380</v>
      </c>
      <c r="J41" s="20">
        <f>G41/G58</f>
        <v>0.14190128020073114</v>
      </c>
      <c r="K41" s="14"/>
      <c r="L41" s="14"/>
      <c r="M41" s="12"/>
      <c r="N41" s="69"/>
      <c r="O41" s="69"/>
      <c r="P41" s="78">
        <f t="shared" si="1"/>
        <v>0</v>
      </c>
    </row>
    <row r="42" spans="1:16" ht="68.25" customHeight="1" x14ac:dyDescent="0.25">
      <c r="A42" s="3">
        <v>33</v>
      </c>
      <c r="B42" s="105"/>
      <c r="C42" s="131" t="s">
        <v>22</v>
      </c>
      <c r="D42" s="131" t="s">
        <v>132</v>
      </c>
      <c r="E42" s="82" t="s">
        <v>156</v>
      </c>
      <c r="F42" s="5">
        <v>10000</v>
      </c>
      <c r="G42" s="5">
        <v>80000</v>
      </c>
      <c r="H42" s="6">
        <f>G42/G58</f>
        <v>5.3959988668402382E-2</v>
      </c>
      <c r="I42" s="7">
        <f>SUM(F42:G42)</f>
        <v>90000</v>
      </c>
      <c r="J42" s="8">
        <f>G42/$G$45</f>
        <v>0.5</v>
      </c>
      <c r="K42" s="36" t="s">
        <v>146</v>
      </c>
      <c r="L42" s="36" t="s">
        <v>107</v>
      </c>
      <c r="M42" s="72" t="s">
        <v>98</v>
      </c>
      <c r="N42" s="28"/>
      <c r="O42" s="12">
        <v>3000</v>
      </c>
      <c r="P42" s="78">
        <f t="shared" si="1"/>
        <v>3000</v>
      </c>
    </row>
    <row r="43" spans="1:16" ht="62.25" customHeight="1" x14ac:dyDescent="0.25">
      <c r="A43" s="3">
        <v>34</v>
      </c>
      <c r="B43" s="105"/>
      <c r="C43" s="131"/>
      <c r="D43" s="131"/>
      <c r="E43" s="82" t="s">
        <v>157</v>
      </c>
      <c r="F43" s="5">
        <v>25000</v>
      </c>
      <c r="G43" s="5">
        <v>80000</v>
      </c>
      <c r="H43" s="6">
        <f>G43/G58</f>
        <v>5.3959988668402382E-2</v>
      </c>
      <c r="I43" s="7">
        <f>SUM(F43:G43)</f>
        <v>105000</v>
      </c>
      <c r="J43" s="8">
        <f>G43/$G$45</f>
        <v>0.5</v>
      </c>
      <c r="K43" s="36" t="s">
        <v>147</v>
      </c>
      <c r="L43" s="36" t="s">
        <v>148</v>
      </c>
      <c r="M43" s="72" t="s">
        <v>98</v>
      </c>
      <c r="N43" s="28"/>
      <c r="O43" s="12">
        <v>6000</v>
      </c>
      <c r="P43" s="78">
        <f t="shared" si="1"/>
        <v>6000</v>
      </c>
    </row>
    <row r="44" spans="1:16" s="23" customFormat="1" ht="67.5" customHeight="1" x14ac:dyDescent="0.25">
      <c r="A44" s="89">
        <v>35</v>
      </c>
      <c r="B44" s="106"/>
      <c r="C44" s="132"/>
      <c r="D44" s="133"/>
      <c r="E44" s="82" t="s">
        <v>160</v>
      </c>
      <c r="F44" s="5">
        <v>80000</v>
      </c>
      <c r="G44" s="5">
        <v>0</v>
      </c>
      <c r="H44" s="6">
        <f>G44/G58</f>
        <v>0</v>
      </c>
      <c r="I44" s="7">
        <f>F44+G44</f>
        <v>80000</v>
      </c>
      <c r="J44" s="8">
        <f>G44/$G$45</f>
        <v>0</v>
      </c>
      <c r="K44" s="36" t="s">
        <v>65</v>
      </c>
      <c r="L44" s="36" t="s">
        <v>63</v>
      </c>
      <c r="M44" s="67" t="s">
        <v>161</v>
      </c>
      <c r="N44" s="28"/>
      <c r="O44" s="5">
        <v>15000</v>
      </c>
      <c r="P44" s="78">
        <f t="shared" si="1"/>
        <v>15000</v>
      </c>
    </row>
    <row r="45" spans="1:16" ht="39.75" customHeight="1" x14ac:dyDescent="0.25">
      <c r="A45" s="3"/>
      <c r="B45" s="37"/>
      <c r="C45" s="38"/>
      <c r="D45" s="38"/>
      <c r="E45" s="39" t="s">
        <v>11</v>
      </c>
      <c r="F45" s="19">
        <f>SUM(F42:F44)</f>
        <v>115000</v>
      </c>
      <c r="G45" s="19">
        <f>SUM(G42:G44)</f>
        <v>160000</v>
      </c>
      <c r="H45" s="27"/>
      <c r="I45" s="29">
        <f>SUM(I42:I44)</f>
        <v>275000</v>
      </c>
      <c r="J45" s="40">
        <f>G45/G58</f>
        <v>0.10791997733680476</v>
      </c>
      <c r="K45" s="14"/>
      <c r="L45" s="14"/>
      <c r="M45" s="12"/>
      <c r="N45" s="69"/>
      <c r="O45" s="69"/>
      <c r="P45" s="78">
        <f t="shared" si="1"/>
        <v>0</v>
      </c>
    </row>
    <row r="46" spans="1:16" ht="46.5" customHeight="1" x14ac:dyDescent="0.25">
      <c r="A46" s="3">
        <v>36</v>
      </c>
      <c r="B46" s="104" t="s">
        <v>134</v>
      </c>
      <c r="C46" s="125" t="s">
        <v>133</v>
      </c>
      <c r="D46" s="125" t="s">
        <v>131</v>
      </c>
      <c r="E46" s="92" t="s">
        <v>135</v>
      </c>
      <c r="F46" s="41">
        <v>25000</v>
      </c>
      <c r="G46" s="41">
        <v>25000</v>
      </c>
      <c r="H46" s="6">
        <f>G46/G58</f>
        <v>1.6862496458875744E-2</v>
      </c>
      <c r="I46" s="7">
        <f t="shared" ref="I46:I49" si="13">SUM(F46:G46)</f>
        <v>50000</v>
      </c>
      <c r="J46" s="8">
        <f t="shared" ref="J46:J52" si="14">G46/$G$53</f>
        <v>0.25773195876288657</v>
      </c>
      <c r="K46" s="92" t="s">
        <v>149</v>
      </c>
      <c r="L46" s="4" t="s">
        <v>170</v>
      </c>
      <c r="M46" s="72" t="s">
        <v>98</v>
      </c>
      <c r="N46" s="5"/>
      <c r="O46" s="12"/>
      <c r="P46" s="78">
        <f t="shared" si="1"/>
        <v>0</v>
      </c>
    </row>
    <row r="47" spans="1:16" ht="45" customHeight="1" x14ac:dyDescent="0.25">
      <c r="A47" s="97">
        <v>37</v>
      </c>
      <c r="B47" s="105"/>
      <c r="C47" s="135"/>
      <c r="D47" s="135"/>
      <c r="E47" s="102" t="s">
        <v>189</v>
      </c>
      <c r="F47" s="41">
        <v>66000</v>
      </c>
      <c r="G47" s="41">
        <v>22000</v>
      </c>
      <c r="H47" s="6">
        <f>G47/G58</f>
        <v>1.4838996883810655E-2</v>
      </c>
      <c r="I47" s="7">
        <f t="shared" ref="I47" si="15">SUM(F47:G47)</f>
        <v>88000</v>
      </c>
      <c r="J47" s="8">
        <f t="shared" si="14"/>
        <v>0.22680412371134021</v>
      </c>
      <c r="K47" s="103" t="s">
        <v>190</v>
      </c>
      <c r="L47" s="14" t="s">
        <v>123</v>
      </c>
      <c r="M47" s="96" t="s">
        <v>97</v>
      </c>
      <c r="N47" s="5"/>
      <c r="O47" s="12"/>
      <c r="P47" s="78">
        <f t="shared" si="1"/>
        <v>0</v>
      </c>
    </row>
    <row r="48" spans="1:16" ht="71.25" customHeight="1" x14ac:dyDescent="0.25">
      <c r="A48" s="97">
        <v>38</v>
      </c>
      <c r="B48" s="105"/>
      <c r="C48" s="135"/>
      <c r="D48" s="135"/>
      <c r="E48" s="102" t="s">
        <v>171</v>
      </c>
      <c r="F48" s="41">
        <v>5000</v>
      </c>
      <c r="G48" s="41">
        <v>5000</v>
      </c>
      <c r="H48" s="6">
        <f>G48/G59</f>
        <v>3.3724992917751489E-3</v>
      </c>
      <c r="I48" s="7">
        <f>SUM(F48:G48)</f>
        <v>10000</v>
      </c>
      <c r="J48" s="8">
        <f t="shared" si="14"/>
        <v>5.1546391752577317E-2</v>
      </c>
      <c r="K48" s="102" t="s">
        <v>172</v>
      </c>
      <c r="L48" s="102" t="s">
        <v>173</v>
      </c>
      <c r="M48" s="96" t="s">
        <v>96</v>
      </c>
      <c r="N48" s="5"/>
      <c r="O48" s="12"/>
      <c r="P48" s="78"/>
    </row>
    <row r="49" spans="1:16" s="25" customFormat="1" ht="48.75" customHeight="1" x14ac:dyDescent="0.25">
      <c r="A49" s="97">
        <v>39</v>
      </c>
      <c r="B49" s="105"/>
      <c r="C49" s="135"/>
      <c r="D49" s="126"/>
      <c r="E49" s="92" t="s">
        <v>152</v>
      </c>
      <c r="F49" s="41">
        <v>5000</v>
      </c>
      <c r="G49" s="41">
        <v>25000</v>
      </c>
      <c r="H49" s="6">
        <f>G49/G58</f>
        <v>1.6862496458875744E-2</v>
      </c>
      <c r="I49" s="7">
        <f t="shared" si="13"/>
        <v>30000</v>
      </c>
      <c r="J49" s="8">
        <f t="shared" si="14"/>
        <v>0.25773195876288657</v>
      </c>
      <c r="K49" s="102" t="s">
        <v>191</v>
      </c>
      <c r="L49" s="14" t="s">
        <v>192</v>
      </c>
      <c r="M49" s="72" t="s">
        <v>97</v>
      </c>
      <c r="N49" s="28"/>
      <c r="O49" s="12"/>
      <c r="P49" s="78">
        <f t="shared" si="1"/>
        <v>0</v>
      </c>
    </row>
    <row r="50" spans="1:16" ht="54.75" customHeight="1" x14ac:dyDescent="0.25">
      <c r="A50" s="97">
        <v>40</v>
      </c>
      <c r="B50" s="105"/>
      <c r="C50" s="135"/>
      <c r="D50" s="119" t="s">
        <v>46</v>
      </c>
      <c r="E50" s="102" t="s">
        <v>99</v>
      </c>
      <c r="F50" s="5">
        <v>36000</v>
      </c>
      <c r="G50" s="5">
        <v>0</v>
      </c>
      <c r="H50" s="6">
        <f>G50/G58</f>
        <v>0</v>
      </c>
      <c r="I50" s="7">
        <f>SUM(F50:G50)</f>
        <v>36000</v>
      </c>
      <c r="J50" s="8">
        <f t="shared" si="14"/>
        <v>0</v>
      </c>
      <c r="K50" s="92" t="s">
        <v>67</v>
      </c>
      <c r="L50" s="14" t="s">
        <v>64</v>
      </c>
      <c r="M50" s="72" t="s">
        <v>96</v>
      </c>
      <c r="N50" s="5">
        <v>30000</v>
      </c>
      <c r="O50" s="98">
        <v>6000</v>
      </c>
      <c r="P50" s="78">
        <f t="shared" si="1"/>
        <v>36000</v>
      </c>
    </row>
    <row r="51" spans="1:16" s="43" customFormat="1" ht="54.75" customHeight="1" x14ac:dyDescent="0.25">
      <c r="A51" s="97">
        <v>41</v>
      </c>
      <c r="B51" s="105"/>
      <c r="C51" s="135"/>
      <c r="D51" s="119"/>
      <c r="E51" s="102" t="s">
        <v>95</v>
      </c>
      <c r="F51" s="5">
        <v>11000</v>
      </c>
      <c r="G51" s="5">
        <v>20000</v>
      </c>
      <c r="H51" s="6">
        <f>G51/G58</f>
        <v>1.3489997167100596E-2</v>
      </c>
      <c r="I51" s="7">
        <f>SUM(F51:G51)</f>
        <v>31000</v>
      </c>
      <c r="J51" s="8">
        <f t="shared" si="14"/>
        <v>0.20618556701030927</v>
      </c>
      <c r="K51" s="94" t="s">
        <v>175</v>
      </c>
      <c r="L51" s="42" t="s">
        <v>66</v>
      </c>
      <c r="M51" s="72" t="s">
        <v>96</v>
      </c>
      <c r="N51" s="70"/>
      <c r="O51" s="98">
        <v>8000</v>
      </c>
      <c r="P51" s="78">
        <f t="shared" si="1"/>
        <v>8000</v>
      </c>
    </row>
    <row r="52" spans="1:16" s="23" customFormat="1" ht="50.25" customHeight="1" x14ac:dyDescent="0.25">
      <c r="A52" s="97">
        <v>42</v>
      </c>
      <c r="B52" s="105"/>
      <c r="C52" s="126"/>
      <c r="D52" s="119"/>
      <c r="E52" s="92" t="s">
        <v>40</v>
      </c>
      <c r="F52" s="5">
        <v>62000</v>
      </c>
      <c r="G52" s="5">
        <v>0</v>
      </c>
      <c r="H52" s="6">
        <f>G52/G58</f>
        <v>0</v>
      </c>
      <c r="I52" s="5">
        <f>SUM(F52:G52)</f>
        <v>62000</v>
      </c>
      <c r="J52" s="8">
        <f t="shared" si="14"/>
        <v>0</v>
      </c>
      <c r="K52" s="92" t="s">
        <v>124</v>
      </c>
      <c r="L52" s="14" t="s">
        <v>125</v>
      </c>
      <c r="M52" s="72" t="s">
        <v>97</v>
      </c>
      <c r="N52" s="5">
        <v>35000</v>
      </c>
      <c r="O52" s="98">
        <v>25000</v>
      </c>
      <c r="P52" s="78">
        <f>SUM(N52:O52)</f>
        <v>60000</v>
      </c>
    </row>
    <row r="53" spans="1:16" ht="38.25" customHeight="1" x14ac:dyDescent="0.25">
      <c r="A53" s="97">
        <v>43</v>
      </c>
      <c r="B53" s="105"/>
      <c r="C53" s="39"/>
      <c r="D53" s="39"/>
      <c r="E53" s="35" t="s">
        <v>11</v>
      </c>
      <c r="F53" s="19">
        <f>SUM(F46:F52)</f>
        <v>210000</v>
      </c>
      <c r="G53" s="19">
        <f>SUM(G46:G52)</f>
        <v>97000</v>
      </c>
      <c r="H53" s="27"/>
      <c r="I53" s="29">
        <f>SUM(I46:I52)</f>
        <v>307000</v>
      </c>
      <c r="J53" s="20">
        <f>G53/G58</f>
        <v>6.5426486260437886E-2</v>
      </c>
      <c r="K53" s="14"/>
      <c r="L53" s="14"/>
      <c r="M53" s="12"/>
      <c r="N53" s="69"/>
      <c r="O53" s="69"/>
      <c r="P53" s="78">
        <f t="shared" si="1"/>
        <v>0</v>
      </c>
    </row>
    <row r="54" spans="1:16" ht="45.75" customHeight="1" x14ac:dyDescent="0.25">
      <c r="A54" s="97">
        <v>44</v>
      </c>
      <c r="B54" s="105"/>
      <c r="C54" s="119" t="s">
        <v>23</v>
      </c>
      <c r="D54" s="119" t="s">
        <v>24</v>
      </c>
      <c r="E54" s="4" t="s">
        <v>105</v>
      </c>
      <c r="F54" s="5">
        <v>70000</v>
      </c>
      <c r="G54" s="5">
        <v>50000</v>
      </c>
      <c r="H54" s="6">
        <f>G54/G58</f>
        <v>3.3724992917751488E-2</v>
      </c>
      <c r="I54" s="7">
        <f>SUM(F54:G54)</f>
        <v>120000</v>
      </c>
      <c r="J54" s="8">
        <f>G54/$G$56</f>
        <v>0.5</v>
      </c>
      <c r="K54" s="36" t="s">
        <v>150</v>
      </c>
      <c r="L54" s="36" t="s">
        <v>84</v>
      </c>
      <c r="M54" s="72" t="s">
        <v>98</v>
      </c>
      <c r="N54" s="5">
        <v>50000</v>
      </c>
      <c r="O54" s="12">
        <v>20000</v>
      </c>
      <c r="P54" s="78">
        <f t="shared" si="1"/>
        <v>70000</v>
      </c>
    </row>
    <row r="55" spans="1:16" ht="45" customHeight="1" x14ac:dyDescent="0.25">
      <c r="A55" s="97">
        <v>45</v>
      </c>
      <c r="B55" s="105"/>
      <c r="C55" s="119"/>
      <c r="D55" s="119"/>
      <c r="E55" s="4" t="s">
        <v>106</v>
      </c>
      <c r="F55" s="5">
        <v>30000</v>
      </c>
      <c r="G55" s="5">
        <v>50000</v>
      </c>
      <c r="H55" s="6">
        <f>G55/G58</f>
        <v>3.3724992917751488E-2</v>
      </c>
      <c r="I55" s="7">
        <f>SUM(F55:G55)</f>
        <v>80000</v>
      </c>
      <c r="J55" s="8">
        <f>G55/$G$56</f>
        <v>0.5</v>
      </c>
      <c r="K55" s="36" t="s">
        <v>151</v>
      </c>
      <c r="L55" s="44" t="s">
        <v>85</v>
      </c>
      <c r="M55" s="72" t="s">
        <v>98</v>
      </c>
      <c r="N55" s="28"/>
      <c r="O55" s="12"/>
      <c r="P55" s="78">
        <f t="shared" si="1"/>
        <v>0</v>
      </c>
    </row>
    <row r="56" spans="1:16" ht="39" customHeight="1" x14ac:dyDescent="0.25">
      <c r="A56" s="3"/>
      <c r="B56" s="45"/>
      <c r="C56" s="35"/>
      <c r="D56" s="35"/>
      <c r="E56" s="35" t="s">
        <v>11</v>
      </c>
      <c r="F56" s="19">
        <f>SUM(F54:F55)</f>
        <v>100000</v>
      </c>
      <c r="G56" s="19">
        <f>SUM(G54:G55)</f>
        <v>100000</v>
      </c>
      <c r="H56" s="27"/>
      <c r="I56" s="29">
        <f>SUM(I54:I55)</f>
        <v>200000</v>
      </c>
      <c r="J56" s="20">
        <f>G56/G58</f>
        <v>6.7449985835502976E-2</v>
      </c>
      <c r="K56" s="14"/>
      <c r="L56" s="14"/>
      <c r="M56" s="12"/>
      <c r="N56" s="24"/>
      <c r="O56" s="12"/>
      <c r="P56" s="78">
        <f t="shared" si="1"/>
        <v>0</v>
      </c>
    </row>
    <row r="57" spans="1:16" ht="31.5" customHeight="1" x14ac:dyDescent="0.25">
      <c r="A57" s="3"/>
      <c r="B57" s="45"/>
      <c r="C57" s="119"/>
      <c r="D57" s="119"/>
      <c r="E57" s="119"/>
      <c r="F57" s="11"/>
      <c r="G57" s="11"/>
      <c r="H57" s="11"/>
      <c r="I57" s="11">
        <f>I9+I15+I20+I25+I30+I41+I45+I53+I56</f>
        <v>2965160</v>
      </c>
      <c r="J57" s="2"/>
      <c r="K57" s="46"/>
      <c r="L57" s="14"/>
      <c r="M57" s="12"/>
      <c r="N57" s="5">
        <f>SUM(N4:N56)</f>
        <v>123000</v>
      </c>
      <c r="O57" s="5">
        <f>SUM(O4:O56)</f>
        <v>173000</v>
      </c>
      <c r="P57" s="5">
        <f>SUM(P4:P55)</f>
        <v>296000</v>
      </c>
    </row>
    <row r="58" spans="1:16" s="23" customFormat="1" x14ac:dyDescent="0.25">
      <c r="A58" s="47"/>
      <c r="B58" s="48"/>
      <c r="C58" s="49"/>
      <c r="D58" s="50"/>
      <c r="E58" s="50" t="s">
        <v>25</v>
      </c>
      <c r="F58" s="51">
        <f>F9+F15+F20+F25+F30+F41+F45+F53+F56</f>
        <v>1482580</v>
      </c>
      <c r="G58" s="51">
        <f>G9+G15+G20+G25+G30+G41+G45+G53+G56</f>
        <v>1482580</v>
      </c>
      <c r="H58" s="52"/>
      <c r="I58" s="53">
        <f>SUM(F58:G58)</f>
        <v>2965160</v>
      </c>
      <c r="J58" s="54"/>
      <c r="K58" s="55"/>
      <c r="L58" s="55"/>
      <c r="M58" s="56"/>
      <c r="N58" s="57"/>
      <c r="O58" s="56"/>
      <c r="P58" s="57"/>
    </row>
    <row r="59" spans="1:16" s="23" customFormat="1" x14ac:dyDescent="0.25">
      <c r="A59" s="58"/>
      <c r="B59" s="59"/>
      <c r="C59" s="60"/>
      <c r="D59" s="60"/>
      <c r="E59" s="49" t="s">
        <v>26</v>
      </c>
      <c r="F59" s="71">
        <v>1482580</v>
      </c>
      <c r="G59" s="71">
        <v>1482580</v>
      </c>
      <c r="H59" s="54"/>
      <c r="I59" s="61">
        <f>SUM(F59:G59)</f>
        <v>2965160</v>
      </c>
      <c r="J59" s="54"/>
      <c r="K59" s="55"/>
      <c r="L59" s="55"/>
      <c r="M59" s="56"/>
      <c r="N59" s="62"/>
      <c r="O59" s="62"/>
      <c r="P59" s="63"/>
    </row>
    <row r="60" spans="1:16" s="23" customFormat="1" x14ac:dyDescent="0.25">
      <c r="A60" s="58"/>
      <c r="B60" s="59"/>
      <c r="C60" s="49"/>
      <c r="D60" s="49"/>
      <c r="E60" s="49" t="s">
        <v>27</v>
      </c>
      <c r="F60" s="64">
        <f>F59-F58</f>
        <v>0</v>
      </c>
      <c r="G60" s="64">
        <f>G59-G58</f>
        <v>0</v>
      </c>
      <c r="H60" s="54"/>
      <c r="I60" s="64">
        <f>SUM(F60:G60)</f>
        <v>0</v>
      </c>
      <c r="J60" s="54"/>
      <c r="K60" s="55"/>
      <c r="L60" s="65"/>
      <c r="M60" s="58"/>
      <c r="N60" s="65"/>
      <c r="O60" s="65"/>
      <c r="P60" s="65"/>
    </row>
    <row r="61" spans="1:16" s="23" customFormat="1" x14ac:dyDescent="0.25">
      <c r="A61" s="58"/>
      <c r="B61" s="59"/>
      <c r="C61" s="49"/>
      <c r="D61" s="49"/>
      <c r="E61" s="49"/>
      <c r="F61" s="64"/>
      <c r="G61" s="64"/>
      <c r="H61" s="54"/>
      <c r="I61" s="64"/>
      <c r="J61" s="54"/>
      <c r="K61" s="55"/>
      <c r="L61" s="73"/>
      <c r="M61" s="58"/>
      <c r="N61" s="65"/>
      <c r="O61" s="65"/>
      <c r="P61" s="65"/>
    </row>
    <row r="62" spans="1:16" x14ac:dyDescent="0.25">
      <c r="L62" s="73"/>
      <c r="N62" s="65">
        <f>N57/G58</f>
        <v>8.2963482577668654E-2</v>
      </c>
      <c r="O62" s="65">
        <f>O57/G58</f>
        <v>0.11668847549542015</v>
      </c>
      <c r="P62" s="76">
        <f>P57/G58</f>
        <v>0.1996519580730888</v>
      </c>
    </row>
    <row r="63" spans="1:16" x14ac:dyDescent="0.25">
      <c r="L63" s="73"/>
    </row>
    <row r="64" spans="1:16" x14ac:dyDescent="0.25">
      <c r="L64" s="65"/>
    </row>
  </sheetData>
  <mergeCells count="41">
    <mergeCell ref="C57:E57"/>
    <mergeCell ref="C46:C52"/>
    <mergeCell ref="D46:D49"/>
    <mergeCell ref="D50:D52"/>
    <mergeCell ref="C54:C55"/>
    <mergeCell ref="D54:D55"/>
    <mergeCell ref="C31:C40"/>
    <mergeCell ref="D37:D40"/>
    <mergeCell ref="C42:C44"/>
    <mergeCell ref="D42:D44"/>
    <mergeCell ref="D31:D36"/>
    <mergeCell ref="C26:C29"/>
    <mergeCell ref="B10:B29"/>
    <mergeCell ref="C10:C14"/>
    <mergeCell ref="D10:D12"/>
    <mergeCell ref="D13:D14"/>
    <mergeCell ref="C16:C19"/>
    <mergeCell ref="C21:C24"/>
    <mergeCell ref="D18:D19"/>
    <mergeCell ref="D16:D17"/>
    <mergeCell ref="M2:M3"/>
    <mergeCell ref="N2:N3"/>
    <mergeCell ref="B4:B8"/>
    <mergeCell ref="C4:C8"/>
    <mergeCell ref="D23:D24"/>
    <mergeCell ref="B31:B44"/>
    <mergeCell ref="B46:B55"/>
    <mergeCell ref="D4:D8"/>
    <mergeCell ref="A1:P1"/>
    <mergeCell ref="A2:A3"/>
    <mergeCell ref="B2:B3"/>
    <mergeCell ref="C2:C3"/>
    <mergeCell ref="D2:D3"/>
    <mergeCell ref="E2:E3"/>
    <mergeCell ref="F2:H2"/>
    <mergeCell ref="I2:I3"/>
    <mergeCell ref="J2:J3"/>
    <mergeCell ref="K2:K3"/>
    <mergeCell ref="O2:O3"/>
    <mergeCell ref="P2:P3"/>
    <mergeCell ref="L2:L3"/>
  </mergeCells>
  <phoneticPr fontId="3" type="noConversion"/>
  <pageMargins left="0" right="0" top="0" bottom="0" header="0" footer="0"/>
  <pageSetup paperSize="8"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概算表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2026-01-12T05:23:41Z</cp:lastPrinted>
  <dcterms:created xsi:type="dcterms:W3CDTF">2014-02-10T07:02:55Z</dcterms:created>
  <dcterms:modified xsi:type="dcterms:W3CDTF">2026-01-21T07:37:37Z</dcterms:modified>
</cp:coreProperties>
</file>